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FL92434\Desktop\NCC FORM 2025\"/>
    </mc:Choice>
  </mc:AlternateContent>
  <xr:revisionPtr revIDLastSave="0" documentId="8_{A9FCF370-7AE4-4A94-A060-CEC95622F1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ver" sheetId="2" r:id="rId1"/>
    <sheet name="Estimate Detail" sheetId="1" r:id="rId2"/>
    <sheet name="Estimate Detail (2)" sheetId="4" r:id="rId3"/>
    <sheet name="DATA SHEET" sheetId="3" state="hidden" r:id="rId4"/>
  </sheets>
  <definedNames>
    <definedName name="LIST_APPROVAL">'DATA SHEET'!$F$2:$F$3</definedName>
    <definedName name="LIST_CODE">'DATA SHEET'!$A$2:$A$16</definedName>
    <definedName name="LIST_COST">'DATA SHEET'!$G$2:$G$5</definedName>
    <definedName name="LIST_DEPARTMENT">'DATA SHEET'!$C$2:$C$60</definedName>
    <definedName name="LIST_DRIVEN">'DATA SHEET'!$B$2:$B$3</definedName>
    <definedName name="LIST_LOCATION">'DATA SHEET'!$E$2:$E$5</definedName>
    <definedName name="LIST_TYPE">'DATA SHEET'!$D$2:$D$45</definedName>
    <definedName name="_xlnm.Print_Area" localSheetId="1">'Estimate Detail'!$A$1:$J$55</definedName>
    <definedName name="_xlnm.Print_Area" localSheetId="2">'Estimate Detail (2)'!$A$1:$J$55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5" i="2" l="1"/>
  <c r="G34" i="2" l="1"/>
  <c r="G33" i="2"/>
  <c r="G32" i="2"/>
  <c r="G31" i="2"/>
  <c r="G30" i="2"/>
  <c r="G29" i="2"/>
  <c r="G28" i="2"/>
  <c r="G27" i="2"/>
  <c r="G26" i="2"/>
  <c r="G25" i="2"/>
  <c r="G24" i="2"/>
  <c r="G23" i="2"/>
  <c r="G22" i="2"/>
  <c r="F55" i="4"/>
  <c r="D55" i="4"/>
  <c r="E52" i="4"/>
  <c r="G51" i="4" s="1"/>
  <c r="J45" i="4"/>
  <c r="J47" i="4" s="1"/>
  <c r="G50" i="4" s="1"/>
  <c r="J44" i="4"/>
  <c r="H44" i="4"/>
  <c r="F44" i="4"/>
  <c r="J43" i="4"/>
  <c r="H43" i="4"/>
  <c r="F43" i="4"/>
  <c r="J42" i="4"/>
  <c r="H42" i="4"/>
  <c r="F42" i="4"/>
  <c r="J41" i="4"/>
  <c r="H41" i="4"/>
  <c r="F41" i="4"/>
  <c r="J40" i="4"/>
  <c r="H40" i="4"/>
  <c r="F40" i="4"/>
  <c r="J39" i="4"/>
  <c r="H39" i="4"/>
  <c r="F39" i="4"/>
  <c r="J38" i="4"/>
  <c r="H38" i="4"/>
  <c r="F38" i="4"/>
  <c r="J37" i="4"/>
  <c r="F37" i="4"/>
  <c r="A37" i="4"/>
  <c r="J36" i="4"/>
  <c r="H36" i="4"/>
  <c r="F36" i="4"/>
  <c r="J35" i="4"/>
  <c r="H35" i="4"/>
  <c r="F35" i="4"/>
  <c r="J34" i="4"/>
  <c r="H34" i="4"/>
  <c r="F34" i="4"/>
  <c r="J33" i="4"/>
  <c r="H33" i="4"/>
  <c r="F33" i="4"/>
  <c r="J32" i="4"/>
  <c r="H32" i="4"/>
  <c r="F32" i="4"/>
  <c r="J31" i="4"/>
  <c r="H31" i="4"/>
  <c r="F31" i="4"/>
  <c r="J30" i="4"/>
  <c r="H30" i="4"/>
  <c r="F30" i="4"/>
  <c r="J29" i="4"/>
  <c r="H29" i="4"/>
  <c r="F29" i="4"/>
  <c r="J28" i="4"/>
  <c r="F28" i="4"/>
  <c r="A28" i="4"/>
  <c r="J27" i="4"/>
  <c r="H27" i="4"/>
  <c r="F27" i="4"/>
  <c r="J26" i="4"/>
  <c r="H26" i="4"/>
  <c r="F26" i="4"/>
  <c r="J25" i="4"/>
  <c r="H25" i="4"/>
  <c r="F25" i="4"/>
  <c r="J24" i="4"/>
  <c r="H24" i="4"/>
  <c r="F24" i="4"/>
  <c r="J23" i="4"/>
  <c r="H23" i="4"/>
  <c r="F23" i="4"/>
  <c r="J22" i="4"/>
  <c r="H22" i="4"/>
  <c r="F22" i="4"/>
  <c r="J21" i="4"/>
  <c r="H21" i="4"/>
  <c r="F21" i="4"/>
  <c r="J20" i="4"/>
  <c r="H20" i="4"/>
  <c r="F20" i="4"/>
  <c r="J19" i="4"/>
  <c r="F19" i="4"/>
  <c r="A19" i="4"/>
  <c r="J18" i="4"/>
  <c r="H18" i="4"/>
  <c r="F18" i="4"/>
  <c r="J17" i="4"/>
  <c r="H17" i="4"/>
  <c r="F17" i="4"/>
  <c r="J16" i="4"/>
  <c r="H16" i="4"/>
  <c r="F16" i="4"/>
  <c r="J15" i="4"/>
  <c r="H15" i="4"/>
  <c r="F15" i="4"/>
  <c r="J14" i="4"/>
  <c r="H14" i="4"/>
  <c r="F14" i="4"/>
  <c r="J13" i="4"/>
  <c r="H13" i="4"/>
  <c r="F13" i="4"/>
  <c r="J12" i="4"/>
  <c r="H12" i="4"/>
  <c r="F12" i="4"/>
  <c r="J11" i="4"/>
  <c r="H11" i="4"/>
  <c r="F11" i="4"/>
  <c r="J10" i="4"/>
  <c r="H10" i="4"/>
  <c r="F10" i="4"/>
  <c r="J9" i="4"/>
  <c r="F9" i="4"/>
  <c r="A9" i="4"/>
  <c r="F5" i="4"/>
  <c r="D5" i="4"/>
  <c r="F4" i="4"/>
  <c r="D4" i="4"/>
  <c r="F3" i="4"/>
  <c r="D3" i="4"/>
  <c r="F2" i="4"/>
  <c r="D2" i="4"/>
  <c r="F1" i="4"/>
  <c r="D1" i="4"/>
  <c r="F4" i="1"/>
  <c r="J9" i="1"/>
  <c r="H44" i="1"/>
  <c r="H43" i="1"/>
  <c r="H42" i="1"/>
  <c r="H41" i="1"/>
  <c r="H40" i="1"/>
  <c r="H39" i="1"/>
  <c r="H38" i="1"/>
  <c r="H30" i="1"/>
  <c r="H31" i="1"/>
  <c r="H32" i="1"/>
  <c r="H33" i="1"/>
  <c r="H34" i="1"/>
  <c r="H35" i="1"/>
  <c r="H36" i="1"/>
  <c r="H29" i="1"/>
  <c r="H21" i="1"/>
  <c r="H22" i="1"/>
  <c r="H23" i="1"/>
  <c r="H24" i="1"/>
  <c r="H25" i="1"/>
  <c r="H26" i="1"/>
  <c r="H27" i="1"/>
  <c r="H20" i="1"/>
  <c r="H11" i="1"/>
  <c r="H12" i="1"/>
  <c r="H13" i="1"/>
  <c r="H14" i="1"/>
  <c r="H15" i="1"/>
  <c r="H16" i="1"/>
  <c r="H17" i="1"/>
  <c r="H18" i="1"/>
  <c r="H10" i="1"/>
  <c r="A28" i="1"/>
  <c r="A37" i="1"/>
  <c r="A19" i="1"/>
  <c r="A9" i="1"/>
  <c r="J15" i="1"/>
  <c r="J16" i="1"/>
  <c r="F15" i="1"/>
  <c r="F16" i="1"/>
  <c r="J13" i="1"/>
  <c r="J14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F13" i="1"/>
  <c r="F14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J10" i="1"/>
  <c r="J11" i="1"/>
  <c r="J12" i="1"/>
  <c r="J34" i="1"/>
  <c r="J35" i="1"/>
  <c r="J36" i="1"/>
  <c r="J37" i="1"/>
  <c r="J38" i="1"/>
  <c r="J39" i="1"/>
  <c r="J40" i="1"/>
  <c r="J41" i="1"/>
  <c r="J42" i="1"/>
  <c r="J43" i="1"/>
  <c r="J44" i="1"/>
  <c r="F55" i="1"/>
  <c r="E52" i="1"/>
  <c r="G51" i="1" s="1"/>
  <c r="D55" i="1"/>
  <c r="J45" i="1"/>
  <c r="J47" i="1" s="1"/>
  <c r="G50" i="1" s="1"/>
  <c r="F5" i="1"/>
  <c r="D5" i="1"/>
  <c r="F3" i="1"/>
  <c r="F2" i="1"/>
  <c r="F1" i="1"/>
  <c r="D4" i="1"/>
  <c r="D3" i="1"/>
  <c r="D2" i="1"/>
  <c r="D1" i="1"/>
  <c r="F9" i="1"/>
  <c r="F10" i="1"/>
  <c r="F11" i="1"/>
  <c r="F12" i="1"/>
  <c r="F34" i="1"/>
  <c r="F35" i="1"/>
  <c r="F36" i="1"/>
  <c r="F37" i="1"/>
  <c r="F38" i="1"/>
  <c r="F39" i="1"/>
  <c r="F40" i="1"/>
  <c r="F41" i="1"/>
  <c r="F42" i="1"/>
  <c r="F43" i="1"/>
  <c r="F44" i="1"/>
  <c r="F35" i="2" l="1"/>
  <c r="E35" i="2"/>
  <c r="F33" i="2"/>
  <c r="F31" i="2"/>
  <c r="F45" i="1"/>
  <c r="G49" i="1" s="1"/>
  <c r="G52" i="1" s="1"/>
  <c r="F45" i="4"/>
  <c r="G49" i="4" s="1"/>
  <c r="E26" i="2"/>
  <c r="E24" i="2"/>
  <c r="F28" i="2"/>
  <c r="F32" i="2"/>
  <c r="F22" i="2"/>
  <c r="E25" i="2"/>
  <c r="E32" i="2"/>
  <c r="E30" i="2"/>
  <c r="F34" i="2"/>
  <c r="E33" i="2"/>
  <c r="E23" i="2"/>
  <c r="F27" i="2"/>
  <c r="F23" i="2"/>
  <c r="G52" i="4"/>
  <c r="E29" i="2"/>
  <c r="F29" i="2"/>
  <c r="E34" i="2"/>
  <c r="E27" i="2"/>
  <c r="F30" i="2"/>
  <c r="E22" i="2"/>
  <c r="E28" i="2"/>
  <c r="E31" i="2"/>
  <c r="F24" i="2"/>
  <c r="F26" i="2"/>
  <c r="F25" i="2"/>
  <c r="H26" i="2" l="1"/>
  <c r="H24" i="2"/>
  <c r="H25" i="2"/>
  <c r="H23" i="2"/>
  <c r="H22" i="2"/>
  <c r="H33" i="2"/>
  <c r="H35" i="2"/>
  <c r="H31" i="2"/>
  <c r="H27" i="2"/>
  <c r="H32" i="2"/>
  <c r="H28" i="2"/>
  <c r="H30" i="2"/>
  <c r="H34" i="2"/>
  <c r="H29" i="2"/>
  <c r="H36" i="2" l="1"/>
</calcChain>
</file>

<file path=xl/sharedStrings.xml><?xml version="1.0" encoding="utf-8"?>
<sst xmlns="http://schemas.openxmlformats.org/spreadsheetml/2006/main" count="293" uniqueCount="222">
  <si>
    <t>Company</t>
  </si>
  <si>
    <t>ARC</t>
  </si>
  <si>
    <t>Asset #</t>
  </si>
  <si>
    <t>Bumper #</t>
  </si>
  <si>
    <t>RO #</t>
  </si>
  <si>
    <t>Year</t>
  </si>
  <si>
    <t>Make</t>
  </si>
  <si>
    <t>Model</t>
  </si>
  <si>
    <t>Type</t>
  </si>
  <si>
    <t>Miles/Hours</t>
  </si>
  <si>
    <t>General Description of Repairs Needed</t>
  </si>
  <si>
    <t>Type of Estimate</t>
  </si>
  <si>
    <t>Cost Detail</t>
  </si>
  <si>
    <t>Parts</t>
  </si>
  <si>
    <t>Labor</t>
  </si>
  <si>
    <t>Sublet</t>
  </si>
  <si>
    <t>Total</t>
  </si>
  <si>
    <t>NCC - 4</t>
  </si>
  <si>
    <t>Accident - Fleet</t>
  </si>
  <si>
    <t>NCC - 5</t>
  </si>
  <si>
    <t>Operator Abuse</t>
  </si>
  <si>
    <t>NCC - 6</t>
  </si>
  <si>
    <t>Vandalism</t>
  </si>
  <si>
    <t>NCC - 7</t>
  </si>
  <si>
    <t>FM Directed</t>
  </si>
  <si>
    <t>NCC - 9</t>
  </si>
  <si>
    <t>Capital Improve.</t>
  </si>
  <si>
    <t>NCC - D</t>
  </si>
  <si>
    <t>Pursuit Damage</t>
  </si>
  <si>
    <t>NCC - G</t>
  </si>
  <si>
    <t>Emergencies</t>
  </si>
  <si>
    <t>NCC - L</t>
  </si>
  <si>
    <t>Operational Loss</t>
  </si>
  <si>
    <t>NCC - M</t>
  </si>
  <si>
    <t>Accident - Risk</t>
  </si>
  <si>
    <t>Contract Repairs</t>
  </si>
  <si>
    <t>Disposal Recommended</t>
  </si>
  <si>
    <t>Continuation Approval</t>
  </si>
  <si>
    <t>2nd Continuation Approval</t>
  </si>
  <si>
    <t>3rd Continuation Approval</t>
  </si>
  <si>
    <t>Total Cost</t>
  </si>
  <si>
    <t>Unit can</t>
  </si>
  <si>
    <t>be driven/operated</t>
  </si>
  <si>
    <t>Unit presently located at</t>
  </si>
  <si>
    <t>Prepared &amp; Submitted by</t>
  </si>
  <si>
    <t>FVS Approval</t>
  </si>
  <si>
    <t>Date</t>
  </si>
  <si>
    <t>County Fleet Manager Response</t>
  </si>
  <si>
    <t xml:space="preserve"> </t>
  </si>
  <si>
    <t>Returned for Information</t>
  </si>
  <si>
    <t>Disposal Approval</t>
  </si>
  <si>
    <t>Disapproved</t>
  </si>
  <si>
    <t>Contract Repair Approval</t>
  </si>
  <si>
    <t>Non-Contract Approval</t>
  </si>
  <si>
    <t>Authorization #</t>
  </si>
  <si>
    <t>Charge Code</t>
  </si>
  <si>
    <t>Approval Signature</t>
  </si>
  <si>
    <t>WO #</t>
  </si>
  <si>
    <t xml:space="preserve">Year </t>
  </si>
  <si>
    <t xml:space="preserve">Make </t>
  </si>
  <si>
    <t xml:space="preserve">Model </t>
  </si>
  <si>
    <t>Mileage</t>
  </si>
  <si>
    <t>Dept</t>
  </si>
  <si>
    <t xml:space="preserve">Type </t>
  </si>
  <si>
    <t>Unit</t>
  </si>
  <si>
    <t>NCC</t>
  </si>
  <si>
    <t>Qty</t>
  </si>
  <si>
    <t>Part Number</t>
  </si>
  <si>
    <t>Part Description</t>
  </si>
  <si>
    <t>Price</t>
  </si>
  <si>
    <t>Description of Work</t>
  </si>
  <si>
    <t>CODE</t>
  </si>
  <si>
    <t>Hours</t>
  </si>
  <si>
    <t>Subtotal</t>
  </si>
  <si>
    <t>Total Materials</t>
  </si>
  <si>
    <t>Total Labor Hours</t>
  </si>
  <si>
    <t>Labor Rate</t>
  </si>
  <si>
    <t>Total Labor Cost</t>
  </si>
  <si>
    <t>Outside Vendor Work</t>
  </si>
  <si>
    <t>Amount</t>
  </si>
  <si>
    <t>Total Materials Cost</t>
  </si>
  <si>
    <t>Total Outside Vendor Cost</t>
  </si>
  <si>
    <t>Total Amount</t>
  </si>
  <si>
    <t>Prepared &amp; Submitted by:</t>
  </si>
  <si>
    <t xml:space="preserve">Date </t>
  </si>
  <si>
    <t>LIST_CODE</t>
  </si>
  <si>
    <t>LIST_DRIVEN</t>
  </si>
  <si>
    <t>LIST_DEPARTMENT</t>
  </si>
  <si>
    <t>LIST_TYPE</t>
  </si>
  <si>
    <t>LIST_LOCATION</t>
  </si>
  <si>
    <t>LIST_APPROVAL</t>
  </si>
  <si>
    <t>LIST_COST</t>
  </si>
  <si>
    <t>LIST_COMPANY</t>
  </si>
  <si>
    <t>CAN</t>
  </si>
  <si>
    <t>DEPARTMENT</t>
  </si>
  <si>
    <t>CANNOT</t>
  </si>
  <si>
    <t>221073110 AHCD</t>
  </si>
  <si>
    <t>AIR COMRESSOR</t>
  </si>
  <si>
    <t>BROAD STREET</t>
  </si>
  <si>
    <t>XX</t>
  </si>
  <si>
    <t>221073211 AHCD-Grant</t>
  </si>
  <si>
    <t>AIR HAMMER</t>
  </si>
  <si>
    <t>TOBACCO ROAD</t>
  </si>
  <si>
    <t>101039110 Animal Services</t>
  </si>
  <si>
    <t>ARBOR EQUIPMENT</t>
  </si>
  <si>
    <t>OPERATOR USING</t>
  </si>
  <si>
    <t>101033211 ARCCI</t>
  </si>
  <si>
    <t>ATTACHMENT</t>
  </si>
  <si>
    <t>217072210 Building Inspections</t>
  </si>
  <si>
    <t>AUTO-ADMIN</t>
  </si>
  <si>
    <t>D</t>
  </si>
  <si>
    <t>101016215 Central Services-FM-B&amp;G-Judicial Center</t>
  </si>
  <si>
    <t>AUTO-PATROL</t>
  </si>
  <si>
    <t>G</t>
  </si>
  <si>
    <t>101016211 Central Services-FM-B&amp;G-Municipal</t>
  </si>
  <si>
    <t>AUTO-PATROL-TRAFFIC</t>
  </si>
  <si>
    <t>L</t>
  </si>
  <si>
    <t>101016213 Central Services-FM-B&amp;G-Phinizy</t>
  </si>
  <si>
    <t>AUTO-PUBLIC SAFETY</t>
  </si>
  <si>
    <t>M</t>
  </si>
  <si>
    <t>101016420 Central Services-FM-Construction Shop</t>
  </si>
  <si>
    <t>BOAT</t>
  </si>
  <si>
    <t>Contract</t>
  </si>
  <si>
    <t>101016430 Central Services-FM-Records Retention</t>
  </si>
  <si>
    <t>BUS</t>
  </si>
  <si>
    <t>Disposal</t>
  </si>
  <si>
    <t>101072910 Code Enforcement</t>
  </si>
  <si>
    <t>FIRE TRUCK</t>
  </si>
  <si>
    <t>Continuation</t>
  </si>
  <si>
    <t>101036110 Coroner</t>
  </si>
  <si>
    <t>FORKLIFT</t>
  </si>
  <si>
    <t>2nd Continuation</t>
  </si>
  <si>
    <t>207021511 Crime Victim's Assistance</t>
  </si>
  <si>
    <t>GENERAL EQUIPMENT</t>
  </si>
  <si>
    <t>3rd Continuation</t>
  </si>
  <si>
    <t>101021310 District Attorney</t>
  </si>
  <si>
    <t>GENERATOR</t>
  </si>
  <si>
    <t>101041110 Engineering</t>
  </si>
  <si>
    <t>HEAVY EQUIPMENT</t>
  </si>
  <si>
    <t>101041260 Engineering-Maintenance</t>
  </si>
  <si>
    <t>LIGHT EQUIPMENT</t>
  </si>
  <si>
    <t>276041610 Engineering-Street Lights</t>
  </si>
  <si>
    <t>LIGHT VEHICLE</t>
  </si>
  <si>
    <t>101041710 Engineering-Traffic Engineers</t>
  </si>
  <si>
    <t>MAINTENANCE EQUIPMENT</t>
  </si>
  <si>
    <t>101071211 Extension Services</t>
  </si>
  <si>
    <t>MOTORCYCLE</t>
  </si>
  <si>
    <t>101015410 Information Technology</t>
  </si>
  <si>
    <t>MOWER AGRICURTURAL</t>
  </si>
  <si>
    <t>101022110 Juvenile Courts</t>
  </si>
  <si>
    <t>MOWER-BATWING</t>
  </si>
  <si>
    <t>101065110 Library</t>
  </si>
  <si>
    <t>MOWER-FLAIL</t>
  </si>
  <si>
    <t>101022610 Marshal</t>
  </si>
  <si>
    <t>MOWER-PUSH</t>
  </si>
  <si>
    <t>101013110 Mayor</t>
  </si>
  <si>
    <t>MOWER-RIDING</t>
  </si>
  <si>
    <t>101051910 Mosquito Control</t>
  </si>
  <si>
    <t>MOWER-ROTARY</t>
  </si>
  <si>
    <t>151033510 Probation Office</t>
  </si>
  <si>
    <t>PICKUP TRUCK-ALL</t>
  </si>
  <si>
    <t>101015170 Procurement</t>
  </si>
  <si>
    <t>PUMP</t>
  </si>
  <si>
    <t>273032110 RCSO-Administration</t>
  </si>
  <si>
    <t>SAW</t>
  </si>
  <si>
    <t>273031221 RCSO-Champs/Community Service</t>
  </si>
  <si>
    <t>SMALL EQUIPMENT</t>
  </si>
  <si>
    <t>273031210 RCSO-CID</t>
  </si>
  <si>
    <t>TAMP VIBRATOR</t>
  </si>
  <si>
    <t>273032310 RCSO-Civil &amp; Fugitive</t>
  </si>
  <si>
    <t>TOOLS</t>
  </si>
  <si>
    <t>273032511 RCSO-Jail</t>
  </si>
  <si>
    <t>TRACK CAR-TRAINING RANGE</t>
  </si>
  <si>
    <t>273031222 RCSO-Narcotics</t>
  </si>
  <si>
    <t>TRACK EQUIPMENT LIGHT</t>
  </si>
  <si>
    <t>273031310 RCSO-Road Patrol</t>
  </si>
  <si>
    <t>TRACTOR LOADER</t>
  </si>
  <si>
    <t>273031410 RCSO-Training Range</t>
  </si>
  <si>
    <t>TRACTOR MOWER</t>
  </si>
  <si>
    <t>101061110 Recreation</t>
  </si>
  <si>
    <t>TRAILER</t>
  </si>
  <si>
    <t>101063110 Recreation-Cemeteries</t>
  </si>
  <si>
    <t>TRUCK-BUCKET, CRANE, HOOKLIFT</t>
  </si>
  <si>
    <t>101042260 Recreation-Riverwalk/Augusta Commons</t>
  </si>
  <si>
    <t>TRUCK-DUMP</t>
  </si>
  <si>
    <t>101062411 Recreation-Trees &amp; Landscape</t>
  </si>
  <si>
    <t>TRUCK-SPECIALTY</t>
  </si>
  <si>
    <t>611015210 Risk Management</t>
  </si>
  <si>
    <t>TRUCK-SPORT UTILITY</t>
  </si>
  <si>
    <t>581044320 Stormwater Utility</t>
  </si>
  <si>
    <t>TRUCK-UTILITY BODY</t>
  </si>
  <si>
    <t>101015710 Tax Assessors</t>
  </si>
  <si>
    <t>UTILITY CART</t>
  </si>
  <si>
    <t>101015610 Tax Commissioners</t>
  </si>
  <si>
    <t>VAN</t>
  </si>
  <si>
    <t>506043110 Utilities-Administration</t>
  </si>
  <si>
    <t>506043560 Utilities-Canal Maintenance</t>
  </si>
  <si>
    <t>506043410 Utilities-Construction</t>
  </si>
  <si>
    <t>506043210 Utilities-Customer Service</t>
  </si>
  <si>
    <t>506043580 Utilities-Facilities Maintenance</t>
  </si>
  <si>
    <t>506043520 Utilities-Filter Plant</t>
  </si>
  <si>
    <t>506043430 Utilities-Ft. Gordon</t>
  </si>
  <si>
    <t>506043540 Utilities-Max Hicks Filter Plant</t>
  </si>
  <si>
    <t>506043510 Utilities-RWPS</t>
  </si>
  <si>
    <t>506043570 Utilities-Water Quality</t>
  </si>
  <si>
    <t xml:space="preserve"> Fleet Management </t>
  </si>
  <si>
    <t xml:space="preserve"> Contractor Shop 1 </t>
  </si>
  <si>
    <t xml:space="preserve"> Contractor Shop 2 </t>
  </si>
  <si>
    <t>101015160 Licensing</t>
  </si>
  <si>
    <t>101044950 RCCI Cemetaries</t>
  </si>
  <si>
    <t>FL</t>
  </si>
  <si>
    <t>TP</t>
  </si>
  <si>
    <t>215246</t>
  </si>
  <si>
    <t>CLUB CAR</t>
  </si>
  <si>
    <t>TRANS</t>
  </si>
  <si>
    <t>CODE L: GENERATOR, GENERATOR BELT, BATTERY</t>
  </si>
  <si>
    <t xml:space="preserve">GENERATOR </t>
  </si>
  <si>
    <t>REPLACE</t>
  </si>
  <si>
    <t>GENERATOR BELT</t>
  </si>
  <si>
    <t>BATTERY</t>
  </si>
  <si>
    <t>RECOMMEND DISPOSAL</t>
  </si>
  <si>
    <t>CODE L CONT'D  : RECOMMENDED DISPOSAL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</si>
</sst>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mm\ d\,\ yyyy"/>
    <numFmt numFmtId="165" formatCode="dd\-mmm\-yy"/>
    <numFmt numFmtId="166" formatCode="&quot;$&quot;#,##0.00"/>
    <numFmt numFmtId="167" formatCode="[$-409]dd\-mmm\-yy;@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rgb="FF00B050"/>
      <name val="Arial"/>
      <family val="2"/>
    </font>
    <font>
      <b/>
      <sz val="10"/>
      <color rgb="FF0000FF"/>
      <name val="Arial"/>
      <family val="2"/>
    </font>
    <font>
      <b/>
      <sz val="10"/>
      <color rgb="FF00CC66"/>
      <name val="Arial"/>
      <family val="2"/>
    </font>
    <font>
      <b/>
      <sz val="8"/>
      <name val="Arial"/>
      <family val="2"/>
    </font>
    <font>
      <b/>
      <sz val="10"/>
      <color theme="3" tint="0.39997558519241921"/>
      <name val="Arial"/>
      <family val="2"/>
    </font>
    <font>
      <b/>
      <sz val="10"/>
      <color theme="0"/>
      <name val="Arial"/>
      <family val="2"/>
    </font>
    <font>
      <sz val="10"/>
      <color rgb="FF0070C0"/>
      <name val="Arial"/>
      <family val="2"/>
    </font>
    <font>
      <b/>
      <sz val="10"/>
      <color rgb="FF0070C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rgb="FFFF0000"/>
      </left>
      <right style="thin">
        <color indexed="64"/>
      </right>
      <top style="medium">
        <color rgb="FFFF0000"/>
      </top>
      <bottom/>
      <diagonal/>
    </border>
    <border>
      <left style="thin">
        <color indexed="64"/>
      </left>
      <right style="thin">
        <color indexed="64"/>
      </right>
      <top style="medium">
        <color rgb="FFFF0000"/>
      </top>
      <bottom/>
      <diagonal/>
    </border>
    <border>
      <left style="thin">
        <color indexed="64"/>
      </left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thin">
        <color indexed="64"/>
      </left>
      <right style="thin">
        <color rgb="FFFF0000"/>
      </right>
      <top style="thin">
        <color indexed="64"/>
      </top>
      <bottom style="medium">
        <color rgb="FFFF0000"/>
      </bottom>
      <diagonal/>
    </border>
    <border>
      <left style="thin">
        <color rgb="FFFF0000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 style="medium">
        <color rgb="FFFF0000"/>
      </right>
      <top/>
      <bottom/>
      <diagonal/>
    </border>
    <border>
      <left style="medium">
        <color rgb="FFFF0000"/>
      </left>
      <right style="medium">
        <color rgb="FFFF0000"/>
      </right>
      <top/>
      <bottom style="medium">
        <color rgb="FFFF0000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1" fillId="0" borderId="0"/>
  </cellStyleXfs>
  <cellXfs count="132">
    <xf numFmtId="0" fontId="0" fillId="0" borderId="0" xfId="0"/>
    <xf numFmtId="0" fontId="3" fillId="0" borderId="0" xfId="0" applyFont="1" applyAlignment="1">
      <alignment horizontal="right"/>
    </xf>
    <xf numFmtId="0" fontId="0" fillId="0" borderId="5" xfId="0" applyBorder="1"/>
    <xf numFmtId="0" fontId="3" fillId="0" borderId="5" xfId="0" applyFont="1" applyBorder="1"/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/>
    <xf numFmtId="0" fontId="3" fillId="0" borderId="0" xfId="0" applyFont="1"/>
    <xf numFmtId="0" fontId="3" fillId="2" borderId="0" xfId="0" applyFont="1" applyFill="1"/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166" fontId="3" fillId="0" borderId="8" xfId="0" applyNumberFormat="1" applyFont="1" applyBorder="1" applyAlignment="1">
      <alignment horizontal="center"/>
    </xf>
    <xf numFmtId="0" fontId="3" fillId="0" borderId="0" xfId="0" applyFont="1" applyAlignment="1">
      <alignment horizontal="center" shrinkToFit="1"/>
    </xf>
    <xf numFmtId="165" fontId="3" fillId="0" borderId="0" xfId="0" applyNumberFormat="1" applyFont="1" applyAlignment="1">
      <alignment horizontal="center"/>
    </xf>
    <xf numFmtId="0" fontId="5" fillId="0" borderId="0" xfId="0" applyFont="1"/>
    <xf numFmtId="0" fontId="6" fillId="0" borderId="0" xfId="0" applyFont="1"/>
    <xf numFmtId="49" fontId="3" fillId="0" borderId="8" xfId="0" applyNumberFormat="1" applyFont="1" applyBorder="1" applyAlignment="1">
      <alignment horizontal="left"/>
    </xf>
    <xf numFmtId="0" fontId="3" fillId="0" borderId="14" xfId="0" applyFont="1" applyBorder="1"/>
    <xf numFmtId="0" fontId="3" fillId="0" borderId="15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8" xfId="0" applyFont="1" applyBorder="1" applyAlignment="1" applyProtection="1">
      <alignment horizontal="center"/>
      <protection locked="0"/>
    </xf>
    <xf numFmtId="0" fontId="7" fillId="0" borderId="0" xfId="0" applyFont="1"/>
    <xf numFmtId="49" fontId="3" fillId="0" borderId="1" xfId="0" applyNumberFormat="1" applyFont="1" applyBorder="1" applyAlignment="1" applyProtection="1">
      <alignment horizontal="center"/>
      <protection locked="0"/>
    </xf>
    <xf numFmtId="0" fontId="3" fillId="0" borderId="10" xfId="0" applyFont="1" applyBorder="1" applyAlignment="1" applyProtection="1">
      <alignment horizontal="center"/>
      <protection locked="0"/>
    </xf>
    <xf numFmtId="0" fontId="3" fillId="0" borderId="1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left"/>
      <protection locked="0"/>
    </xf>
    <xf numFmtId="0" fontId="3" fillId="0" borderId="12" xfId="0" applyFont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left"/>
    </xf>
    <xf numFmtId="3" fontId="3" fillId="0" borderId="8" xfId="0" applyNumberFormat="1" applyFont="1" applyBorder="1" applyAlignment="1">
      <alignment horizontal="left"/>
    </xf>
    <xf numFmtId="167" fontId="3" fillId="0" borderId="1" xfId="0" applyNumberFormat="1" applyFont="1" applyBorder="1" applyAlignment="1" applyProtection="1">
      <alignment horizontal="center"/>
      <protection locked="0"/>
    </xf>
    <xf numFmtId="0" fontId="3" fillId="0" borderId="8" xfId="0" applyFont="1" applyBorder="1"/>
    <xf numFmtId="3" fontId="3" fillId="0" borderId="18" xfId="0" applyNumberFormat="1" applyFont="1" applyBorder="1"/>
    <xf numFmtId="0" fontId="3" fillId="0" borderId="18" xfId="0" applyFont="1" applyBorder="1"/>
    <xf numFmtId="3" fontId="3" fillId="0" borderId="8" xfId="0" applyNumberFormat="1" applyFont="1" applyBorder="1"/>
    <xf numFmtId="14" fontId="3" fillId="0" borderId="8" xfId="0" applyNumberFormat="1" applyFont="1" applyBorder="1"/>
    <xf numFmtId="0" fontId="3" fillId="0" borderId="2" xfId="0" applyFont="1" applyBorder="1" applyAlignment="1">
      <alignment horizontal="center"/>
    </xf>
    <xf numFmtId="43" fontId="3" fillId="0" borderId="4" xfId="0" applyNumberFormat="1" applyFont="1" applyBorder="1"/>
    <xf numFmtId="43" fontId="3" fillId="0" borderId="1" xfId="0" applyNumberFormat="1" applyFont="1" applyBorder="1" applyProtection="1">
      <protection locked="0"/>
    </xf>
    <xf numFmtId="44" fontId="3" fillId="0" borderId="28" xfId="1" applyFont="1" applyBorder="1" applyProtection="1">
      <protection locked="0"/>
    </xf>
    <xf numFmtId="44" fontId="3" fillId="0" borderId="9" xfId="1" applyFont="1" applyBorder="1" applyProtection="1">
      <protection locked="0"/>
    </xf>
    <xf numFmtId="44" fontId="3" fillId="0" borderId="13" xfId="1" applyFont="1" applyBorder="1" applyProtection="1">
      <protection locked="0"/>
    </xf>
    <xf numFmtId="44" fontId="3" fillId="0" borderId="2" xfId="1" applyFont="1" applyBorder="1"/>
    <xf numFmtId="44" fontId="3" fillId="0" borderId="1" xfId="1" applyFont="1" applyBorder="1" applyProtection="1">
      <protection locked="0"/>
    </xf>
    <xf numFmtId="44" fontId="3" fillId="0" borderId="1" xfId="1" applyFont="1" applyBorder="1"/>
    <xf numFmtId="44" fontId="3" fillId="0" borderId="4" xfId="1" applyFont="1" applyBorder="1"/>
    <xf numFmtId="44" fontId="3" fillId="0" borderId="3" xfId="1" applyFont="1" applyBorder="1"/>
    <xf numFmtId="0" fontId="6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44" fontId="3" fillId="0" borderId="1" xfId="1" applyFont="1" applyBorder="1" applyAlignment="1">
      <alignment horizontal="center"/>
    </xf>
    <xf numFmtId="44" fontId="6" fillId="0" borderId="1" xfId="1" applyFont="1" applyBorder="1" applyAlignment="1">
      <alignment horizontal="center"/>
    </xf>
    <xf numFmtId="44" fontId="11" fillId="0" borderId="1" xfId="1" applyFont="1" applyBorder="1" applyAlignment="1">
      <alignment horizontal="center"/>
    </xf>
    <xf numFmtId="44" fontId="7" fillId="0" borderId="1" xfId="1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0" fontId="3" fillId="0" borderId="31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44" fontId="3" fillId="0" borderId="34" xfId="1" applyFont="1" applyBorder="1" applyProtection="1">
      <protection locked="0"/>
    </xf>
    <xf numFmtId="44" fontId="3" fillId="0" borderId="33" xfId="1" applyFont="1" applyBorder="1"/>
    <xf numFmtId="0" fontId="3" fillId="0" borderId="35" xfId="0" applyFont="1" applyBorder="1" applyAlignment="1" applyProtection="1">
      <alignment horizontal="center"/>
      <protection locked="0"/>
    </xf>
    <xf numFmtId="0" fontId="3" fillId="0" borderId="36" xfId="0" applyFont="1" applyBorder="1" applyAlignment="1" applyProtection="1">
      <alignment horizontal="left"/>
      <protection locked="0"/>
    </xf>
    <xf numFmtId="44" fontId="3" fillId="0" borderId="37" xfId="1" applyFont="1" applyBorder="1"/>
    <xf numFmtId="43" fontId="3" fillId="0" borderId="38" xfId="0" applyNumberFormat="1" applyFont="1" applyBorder="1" applyProtection="1">
      <protection locked="0"/>
    </xf>
    <xf numFmtId="44" fontId="3" fillId="0" borderId="39" xfId="1" applyFont="1" applyBorder="1" applyProtection="1">
      <protection locked="0"/>
    </xf>
    <xf numFmtId="0" fontId="3" fillId="0" borderId="40" xfId="0" applyFont="1" applyBorder="1" applyAlignment="1" applyProtection="1">
      <alignment horizontal="center"/>
      <protection locked="0"/>
    </xf>
    <xf numFmtId="44" fontId="3" fillId="0" borderId="41" xfId="1" applyFont="1" applyBorder="1" applyProtection="1">
      <protection locked="0"/>
    </xf>
    <xf numFmtId="0" fontId="3" fillId="0" borderId="42" xfId="0" applyFont="1" applyBorder="1" applyAlignment="1" applyProtection="1">
      <alignment horizontal="center"/>
      <protection locked="0"/>
    </xf>
    <xf numFmtId="0" fontId="3" fillId="0" borderId="43" xfId="0" applyFont="1" applyBorder="1" applyAlignment="1" applyProtection="1">
      <alignment horizontal="left"/>
      <protection locked="0"/>
    </xf>
    <xf numFmtId="44" fontId="3" fillId="0" borderId="45" xfId="1" applyFont="1" applyBorder="1" applyProtection="1">
      <protection locked="0"/>
    </xf>
    <xf numFmtId="44" fontId="3" fillId="0" borderId="46" xfId="1" applyFont="1" applyBorder="1"/>
    <xf numFmtId="43" fontId="3" fillId="0" borderId="43" xfId="0" applyNumberFormat="1" applyFont="1" applyBorder="1" applyProtection="1">
      <protection locked="0"/>
    </xf>
    <xf numFmtId="44" fontId="3" fillId="0" borderId="47" xfId="1" applyFont="1" applyBorder="1" applyProtection="1">
      <protection locked="0"/>
    </xf>
    <xf numFmtId="44" fontId="3" fillId="0" borderId="36" xfId="1" applyFont="1" applyBorder="1" applyProtection="1">
      <protection locked="0"/>
    </xf>
    <xf numFmtId="44" fontId="3" fillId="0" borderId="36" xfId="1" applyFont="1" applyBorder="1"/>
    <xf numFmtId="43" fontId="3" fillId="0" borderId="36" xfId="0" applyNumberFormat="1" applyFont="1" applyBorder="1" applyProtection="1">
      <protection locked="0"/>
    </xf>
    <xf numFmtId="44" fontId="3" fillId="0" borderId="43" xfId="1" applyFont="1" applyBorder="1" applyProtection="1">
      <protection locked="0"/>
    </xf>
    <xf numFmtId="44" fontId="3" fillId="0" borderId="43" xfId="1" applyFont="1" applyBorder="1"/>
    <xf numFmtId="0" fontId="3" fillId="0" borderId="38" xfId="0" applyFont="1" applyBorder="1" applyAlignment="1" applyProtection="1">
      <alignment vertical="center"/>
      <protection locked="0"/>
    </xf>
    <xf numFmtId="0" fontId="12" fillId="0" borderId="7" xfId="0" applyFont="1" applyBorder="1" applyAlignment="1">
      <alignment vertical="center"/>
    </xf>
    <xf numFmtId="0" fontId="12" fillId="0" borderId="44" xfId="0" applyFont="1" applyBorder="1" applyAlignment="1">
      <alignment vertical="center"/>
    </xf>
    <xf numFmtId="44" fontId="3" fillId="0" borderId="7" xfId="1" applyFont="1" applyBorder="1" applyProtection="1">
      <protection locked="0"/>
    </xf>
    <xf numFmtId="0" fontId="10" fillId="0" borderId="0" xfId="0" applyFont="1" applyAlignment="1">
      <alignment horizontal="center"/>
    </xf>
    <xf numFmtId="44" fontId="3" fillId="0" borderId="0" xfId="1" applyFont="1"/>
    <xf numFmtId="0" fontId="3" fillId="0" borderId="1" xfId="0" applyFont="1" applyBorder="1" applyProtection="1"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6" fillId="0" borderId="40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left"/>
      <protection locked="0"/>
    </xf>
    <xf numFmtId="44" fontId="6" fillId="0" borderId="34" xfId="1" applyFont="1" applyBorder="1" applyProtection="1">
      <protection locked="0"/>
    </xf>
    <xf numFmtId="0" fontId="6" fillId="0" borderId="38" xfId="0" applyFont="1" applyBorder="1" applyAlignment="1" applyProtection="1">
      <alignment vertical="center"/>
      <protection locked="0"/>
    </xf>
    <xf numFmtId="43" fontId="6" fillId="0" borderId="36" xfId="0" applyNumberFormat="1" applyFont="1" applyBorder="1" applyProtection="1">
      <protection locked="0"/>
    </xf>
    <xf numFmtId="44" fontId="6" fillId="0" borderId="39" xfId="1" applyFont="1" applyBorder="1" applyProtection="1">
      <protection locked="0"/>
    </xf>
    <xf numFmtId="43" fontId="6" fillId="0" borderId="1" xfId="0" applyNumberFormat="1" applyFont="1" applyBorder="1" applyProtection="1">
      <protection locked="0"/>
    </xf>
    <xf numFmtId="44" fontId="6" fillId="0" borderId="41" xfId="1" applyFont="1" applyBorder="1" applyProtection="1">
      <protection locked="0"/>
    </xf>
    <xf numFmtId="0" fontId="14" fillId="0" borderId="36" xfId="0" applyFont="1" applyBorder="1" applyAlignment="1" applyProtection="1">
      <alignment horizontal="left"/>
      <protection locked="0"/>
    </xf>
    <xf numFmtId="0" fontId="14" fillId="0" borderId="38" xfId="0" applyFont="1" applyBorder="1" applyAlignment="1" applyProtection="1">
      <alignment vertical="center"/>
      <protection locked="0"/>
    </xf>
    <xf numFmtId="43" fontId="14" fillId="0" borderId="1" xfId="0" applyNumberFormat="1" applyFont="1" applyBorder="1" applyProtection="1">
      <protection locked="0"/>
    </xf>
    <xf numFmtId="44" fontId="14" fillId="0" borderId="39" xfId="1" applyFont="1" applyBorder="1" applyProtection="1">
      <protection locked="0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10" fillId="0" borderId="16" xfId="0" applyFont="1" applyBorder="1" applyAlignment="1" applyProtection="1">
      <alignment horizontal="left"/>
      <protection locked="0"/>
    </xf>
    <xf numFmtId="0" fontId="10" fillId="0" borderId="17" xfId="0" applyFont="1" applyBorder="1" applyAlignment="1" applyProtection="1">
      <alignment horizontal="left"/>
      <protection locked="0"/>
    </xf>
    <xf numFmtId="0" fontId="3" fillId="0" borderId="16" xfId="0" applyFont="1" applyBorder="1" applyAlignment="1" applyProtection="1">
      <alignment horizontal="center"/>
      <protection locked="0"/>
    </xf>
    <xf numFmtId="0" fontId="3" fillId="0" borderId="17" xfId="0" applyFont="1" applyBorder="1" applyAlignment="1" applyProtection="1">
      <alignment horizontal="center"/>
      <protection locked="0"/>
    </xf>
    <xf numFmtId="49" fontId="3" fillId="0" borderId="0" xfId="0" applyNumberFormat="1" applyFont="1" applyAlignment="1">
      <alignment horizontal="center"/>
    </xf>
    <xf numFmtId="0" fontId="3" fillId="0" borderId="18" xfId="0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center"/>
    </xf>
    <xf numFmtId="3" fontId="3" fillId="0" borderId="16" xfId="0" applyNumberFormat="1" applyFont="1" applyBorder="1" applyAlignment="1" applyProtection="1">
      <alignment horizontal="center"/>
      <protection locked="0"/>
    </xf>
    <xf numFmtId="3" fontId="3" fillId="0" borderId="17" xfId="0" applyNumberFormat="1" applyFont="1" applyBorder="1" applyAlignment="1" applyProtection="1">
      <alignment horizontal="center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2" fillId="0" borderId="21" xfId="0" applyFont="1" applyBorder="1" applyAlignment="1" applyProtection="1">
      <alignment horizontal="center" vertical="top" wrapText="1"/>
      <protection locked="0"/>
    </xf>
    <xf numFmtId="0" fontId="2" fillId="0" borderId="0" xfId="0" applyFont="1" applyAlignment="1" applyProtection="1">
      <alignment horizontal="center" vertical="top" wrapText="1"/>
      <protection locked="0"/>
    </xf>
    <xf numFmtId="0" fontId="2" fillId="0" borderId="23" xfId="0" applyFont="1" applyBorder="1" applyAlignment="1" applyProtection="1">
      <alignment horizontal="center" vertical="top" wrapText="1"/>
      <protection locked="0"/>
    </xf>
    <xf numFmtId="0" fontId="6" fillId="0" borderId="0" xfId="0" applyFont="1" applyAlignment="1" applyProtection="1">
      <alignment horizontal="center" vertical="top" wrapText="1"/>
      <protection locked="0"/>
    </xf>
    <xf numFmtId="0" fontId="6" fillId="0" borderId="23" xfId="0" applyFont="1" applyBorder="1" applyAlignment="1" applyProtection="1">
      <alignment horizontal="center" vertical="top" wrapText="1"/>
      <protection locked="0"/>
    </xf>
    <xf numFmtId="0" fontId="13" fillId="0" borderId="0" xfId="0" applyFont="1" applyAlignment="1" applyProtection="1">
      <alignment horizontal="center" vertical="top" wrapText="1"/>
      <protection locked="0"/>
    </xf>
    <xf numFmtId="0" fontId="13" fillId="0" borderId="23" xfId="0" applyFont="1" applyBorder="1" applyAlignment="1" applyProtection="1">
      <alignment horizontal="center" vertical="top" wrapText="1"/>
      <protection locked="0"/>
    </xf>
    <xf numFmtId="0" fontId="2" fillId="0" borderId="8" xfId="0" applyFont="1" applyBorder="1" applyAlignment="1" applyProtection="1">
      <alignment horizontal="center" vertical="top" wrapText="1"/>
      <protection locked="0"/>
    </xf>
    <xf numFmtId="0" fontId="2" fillId="0" borderId="25" xfId="0" applyFont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3" fillId="0" borderId="30" xfId="0" applyFont="1" applyBorder="1" applyAlignment="1" applyProtection="1">
      <alignment horizontal="center"/>
      <protection locked="0"/>
    </xf>
    <xf numFmtId="0" fontId="3" fillId="0" borderId="26" xfId="0" applyFont="1" applyBorder="1" applyAlignment="1" applyProtection="1">
      <alignment horizontal="center"/>
      <protection locked="0"/>
    </xf>
    <xf numFmtId="0" fontId="0" fillId="0" borderId="48" xfId="0" applyBorder="1" applyAlignment="1">
      <alignment horizontal="center" textRotation="180" wrapText="1"/>
    </xf>
    <xf numFmtId="0" fontId="0" fillId="0" borderId="49" xfId="0" applyBorder="1" applyAlignment="1">
      <alignment horizontal="center" textRotation="180" wrapText="1"/>
    </xf>
    <xf numFmtId="0" fontId="0" fillId="0" borderId="50" xfId="0" applyBorder="1" applyAlignment="1">
      <alignment horizontal="center" textRotation="180" wrapText="1"/>
    </xf>
    <xf numFmtId="0" fontId="3" fillId="0" borderId="29" xfId="0" applyFont="1" applyBorder="1" applyAlignment="1" applyProtection="1">
      <alignment horizontal="center"/>
      <protection locked="0"/>
    </xf>
    <xf numFmtId="0" fontId="3" fillId="0" borderId="27" xfId="0" applyFont="1" applyBorder="1" applyAlignment="1" applyProtection="1">
      <alignment horizontal="center"/>
      <protection locked="0"/>
    </xf>
  </cellXfs>
  <cellStyles count="3">
    <cellStyle name="Currency" xfId="1" builtinId="4"/>
    <cellStyle name="Normal" xfId="0" builtinId="0"/>
    <cellStyle name="Normal 2" xfId="2" xr:uid="{00000000-0005-0000-0000-000002000000}"/>
  </cellStyles>
  <dxfs count="6">
    <dxf>
      <font>
        <strike val="0"/>
        <color rgb="FFFF0000"/>
      </font>
      <fill>
        <patternFill patternType="none">
          <bgColor auto="1"/>
        </patternFill>
      </fill>
    </dxf>
    <dxf>
      <font>
        <strike val="0"/>
        <color rgb="FFFF0000"/>
      </font>
      <fill>
        <patternFill patternType="none">
          <bgColor auto="1"/>
        </patternFill>
      </fill>
    </dxf>
    <dxf>
      <font>
        <strike val="0"/>
        <color rgb="FFFF0000"/>
      </font>
      <fill>
        <patternFill patternType="none">
          <bgColor auto="1"/>
        </patternFill>
      </fill>
    </dxf>
    <dxf>
      <font>
        <strike val="0"/>
        <color rgb="FFFF0000"/>
      </font>
      <fill>
        <patternFill patternType="none">
          <bgColor auto="1"/>
        </patternFill>
      </fill>
    </dxf>
    <dxf>
      <font>
        <b/>
        <i/>
        <strike/>
        <color rgb="FFFF0000"/>
      </font>
    </dxf>
    <dxf>
      <font>
        <strike val="0"/>
        <color rgb="FFFF0000"/>
      </font>
      <fill>
        <patternFill patternType="none">
          <bgColor auto="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L146"/>
  <sheetViews>
    <sheetView tabSelected="1" zoomScaleNormal="100" workbookViewId="0">
      <selection activeCell="B15" sqref="B15:H16"/>
    </sheetView>
  </sheetViews>
  <sheetFormatPr defaultRowHeight="12.75" x14ac:dyDescent="0.2"/>
  <cols>
    <col min="1" max="1" width="8.5703125" customWidth="1"/>
    <col min="3" max="3" width="8.140625" customWidth="1"/>
    <col min="4" max="4" width="10.7109375" customWidth="1"/>
    <col min="5" max="5" width="14.7109375" customWidth="1"/>
    <col min="6" max="6" width="15.5703125" customWidth="1"/>
    <col min="7" max="7" width="12.5703125" customWidth="1"/>
    <col min="8" max="8" width="17.140625" customWidth="1"/>
  </cols>
  <sheetData>
    <row r="1" spans="1:8" ht="6.75" customHeight="1" x14ac:dyDescent="0.2"/>
    <row r="2" spans="1:8" x14ac:dyDescent="0.2">
      <c r="D2" s="7" t="s">
        <v>0</v>
      </c>
      <c r="E2" s="84" t="s">
        <v>65</v>
      </c>
    </row>
    <row r="3" spans="1:8" s="6" customFormat="1" ht="5.25" customHeight="1" x14ac:dyDescent="0.2">
      <c r="A3" s="98"/>
      <c r="B3" s="98"/>
      <c r="C3" s="98"/>
      <c r="D3" s="98"/>
      <c r="E3" s="98"/>
      <c r="F3" s="98"/>
      <c r="G3" s="98"/>
      <c r="H3" s="98"/>
    </row>
    <row r="4" spans="1:8" s="7" customFormat="1" x14ac:dyDescent="0.2">
      <c r="A4" s="5" t="s">
        <v>2</v>
      </c>
      <c r="B4" s="24" t="s">
        <v>212</v>
      </c>
      <c r="C4" s="82" t="s">
        <v>3</v>
      </c>
      <c r="D4" s="21"/>
      <c r="E4" s="103" t="s">
        <v>153</v>
      </c>
      <c r="F4" s="104"/>
      <c r="G4" s="102" t="s">
        <v>4</v>
      </c>
      <c r="H4" s="21">
        <v>3655513</v>
      </c>
    </row>
    <row r="5" spans="1:8" s="6" customFormat="1" ht="9" customHeight="1" x14ac:dyDescent="0.2">
      <c r="A5" s="99"/>
      <c r="B5" s="100"/>
      <c r="C5" s="100"/>
      <c r="D5" s="100"/>
      <c r="E5" s="98"/>
      <c r="F5" s="98"/>
      <c r="G5" s="98"/>
      <c r="H5" s="98"/>
    </row>
    <row r="6" spans="1:8" s="7" customFormat="1" x14ac:dyDescent="0.2">
      <c r="A6" s="5" t="s">
        <v>5</v>
      </c>
      <c r="B6" s="21">
        <v>2015</v>
      </c>
      <c r="C6" s="102" t="s">
        <v>6</v>
      </c>
      <c r="D6" s="110" t="s">
        <v>213</v>
      </c>
      <c r="E6" s="111"/>
      <c r="F6" s="102" t="s">
        <v>7</v>
      </c>
      <c r="G6" s="110" t="s">
        <v>214</v>
      </c>
      <c r="H6" s="111"/>
    </row>
    <row r="7" spans="1:8" s="6" customFormat="1" ht="6" customHeight="1" x14ac:dyDescent="0.2">
      <c r="A7" s="99"/>
      <c r="B7" s="98"/>
      <c r="C7" s="98"/>
      <c r="D7" s="98"/>
      <c r="E7" s="98"/>
      <c r="F7" s="98"/>
      <c r="G7" s="98"/>
      <c r="H7" s="98"/>
    </row>
    <row r="8" spans="1:8" s="7" customFormat="1" x14ac:dyDescent="0.2">
      <c r="A8" s="5" t="s">
        <v>8</v>
      </c>
      <c r="B8" s="105" t="s">
        <v>192</v>
      </c>
      <c r="C8" s="108"/>
      <c r="D8" s="108"/>
      <c r="E8" s="106"/>
      <c r="F8" s="102" t="s">
        <v>9</v>
      </c>
      <c r="G8" s="110">
        <v>964</v>
      </c>
      <c r="H8" s="111"/>
    </row>
    <row r="9" spans="1:8" s="6" customFormat="1" x14ac:dyDescent="0.2">
      <c r="A9" s="98"/>
      <c r="B9" s="98"/>
      <c r="C9" s="98"/>
      <c r="D9" s="98"/>
      <c r="E9" s="98"/>
      <c r="F9" s="98"/>
      <c r="G9" s="98"/>
      <c r="H9" s="98"/>
    </row>
    <row r="10" spans="1:8" s="7" customFormat="1" x14ac:dyDescent="0.2">
      <c r="A10" s="8"/>
      <c r="B10" s="8"/>
      <c r="C10" s="9"/>
      <c r="D10" s="9" t="s">
        <v>10</v>
      </c>
      <c r="E10" s="10"/>
      <c r="F10" s="10"/>
      <c r="G10" s="8"/>
      <c r="H10" s="8"/>
    </row>
    <row r="11" spans="1:8" s="7" customFormat="1" x14ac:dyDescent="0.2">
      <c r="A11" s="122">
        <v>1</v>
      </c>
      <c r="B11" s="112" t="s">
        <v>215</v>
      </c>
      <c r="C11" s="112"/>
      <c r="D11" s="112"/>
      <c r="E11" s="112"/>
      <c r="F11" s="112"/>
      <c r="G11" s="112"/>
      <c r="H11" s="113"/>
    </row>
    <row r="12" spans="1:8" s="7" customFormat="1" x14ac:dyDescent="0.2">
      <c r="A12" s="123"/>
      <c r="B12" s="114"/>
      <c r="C12" s="114"/>
      <c r="D12" s="114"/>
      <c r="E12" s="114"/>
      <c r="F12" s="114"/>
      <c r="G12" s="114"/>
      <c r="H12" s="115"/>
    </row>
    <row r="13" spans="1:8" s="7" customFormat="1" x14ac:dyDescent="0.2">
      <c r="A13" s="123">
        <v>2</v>
      </c>
      <c r="B13" s="116" t="s">
        <v>221</v>
      </c>
      <c r="C13" s="116"/>
      <c r="D13" s="116"/>
      <c r="E13" s="116"/>
      <c r="F13" s="116"/>
      <c r="G13" s="116"/>
      <c r="H13" s="117"/>
    </row>
    <row r="14" spans="1:8" s="7" customFormat="1" x14ac:dyDescent="0.2">
      <c r="A14" s="123"/>
      <c r="B14" s="116"/>
      <c r="C14" s="116"/>
      <c r="D14" s="116"/>
      <c r="E14" s="116"/>
      <c r="F14" s="116"/>
      <c r="G14" s="116"/>
      <c r="H14" s="117"/>
    </row>
    <row r="15" spans="1:8" s="7" customFormat="1" x14ac:dyDescent="0.2">
      <c r="A15" s="123">
        <v>3</v>
      </c>
      <c r="B15" s="118"/>
      <c r="C15" s="118"/>
      <c r="D15" s="118"/>
      <c r="E15" s="118"/>
      <c r="F15" s="118"/>
      <c r="G15" s="118"/>
      <c r="H15" s="119"/>
    </row>
    <row r="16" spans="1:8" s="7" customFormat="1" x14ac:dyDescent="0.2">
      <c r="A16" s="123"/>
      <c r="B16" s="118"/>
      <c r="C16" s="118"/>
      <c r="D16" s="118"/>
      <c r="E16" s="118"/>
      <c r="F16" s="118"/>
      <c r="G16" s="118"/>
      <c r="H16" s="119"/>
    </row>
    <row r="17" spans="1:10" s="7" customFormat="1" x14ac:dyDescent="0.2">
      <c r="A17" s="123">
        <v>4</v>
      </c>
      <c r="B17" s="114"/>
      <c r="C17" s="114"/>
      <c r="D17" s="114"/>
      <c r="E17" s="114"/>
      <c r="F17" s="114"/>
      <c r="G17" s="114"/>
      <c r="H17" s="115"/>
    </row>
    <row r="18" spans="1:10" s="7" customFormat="1" x14ac:dyDescent="0.2">
      <c r="A18" s="124"/>
      <c r="B18" s="120"/>
      <c r="C18" s="120"/>
      <c r="D18" s="120"/>
      <c r="E18" s="120"/>
      <c r="F18" s="120"/>
      <c r="G18" s="120"/>
      <c r="H18" s="121"/>
    </row>
    <row r="19" spans="1:10" s="7" customFormat="1" x14ac:dyDescent="0.2">
      <c r="A19" s="8"/>
      <c r="B19" s="8"/>
      <c r="C19" s="10" t="s">
        <v>11</v>
      </c>
      <c r="D19" s="10"/>
      <c r="E19" s="10"/>
      <c r="F19" s="11" t="s">
        <v>12</v>
      </c>
      <c r="G19" s="8"/>
      <c r="H19" s="8"/>
    </row>
    <row r="20" spans="1:10" s="6" customFormat="1" x14ac:dyDescent="0.2">
      <c r="A20" s="98"/>
      <c r="B20" s="98"/>
      <c r="C20" s="98"/>
      <c r="D20" s="98"/>
      <c r="E20" s="98"/>
      <c r="F20" s="98"/>
      <c r="G20" s="98"/>
      <c r="H20" s="98"/>
      <c r="I20" s="98"/>
      <c r="J20" s="98"/>
    </row>
    <row r="21" spans="1:10" s="7" customFormat="1" x14ac:dyDescent="0.2">
      <c r="A21" s="98"/>
      <c r="B21" s="98"/>
      <c r="C21" s="98"/>
      <c r="D21" s="98"/>
      <c r="E21" s="102" t="s">
        <v>13</v>
      </c>
      <c r="F21" s="102" t="s">
        <v>14</v>
      </c>
      <c r="G21" s="102" t="s">
        <v>15</v>
      </c>
      <c r="H21" s="102" t="s">
        <v>16</v>
      </c>
    </row>
    <row r="22" spans="1:10" s="7" customFormat="1" x14ac:dyDescent="0.2">
      <c r="A22" s="102"/>
      <c r="B22" s="7" t="s">
        <v>17</v>
      </c>
      <c r="C22" s="7" t="s">
        <v>18</v>
      </c>
      <c r="E22" s="51">
        <f>SUMIF('Estimate Detail'!$H$9:$H$44,4,'Estimate Detail'!$F$9:$F$44)+SUMIF('Estimate Detail (2)'!$H$9:$H$44,4,'Estimate Detail (2)'!$F$9:$F$44)</f>
        <v>0</v>
      </c>
      <c r="F22" s="51">
        <f>SUMIF('Estimate Detail'!$H$9:$H$44,4,'Estimate Detail'!$J$9:$J$44)+SUMIF('Estimate Detail (2)'!$H$9:$H$44,4,'Estimate Detail (2)'!$J$9:$J$44)</f>
        <v>0</v>
      </c>
      <c r="G22" s="51">
        <f>SUMIF('Estimate Detail'!$B$49:$B$51,4,'Estimate Detail'!$E$49:$E$51)+SUMIF('Estimate Detail (2)'!$B$49:$B$51,4,'Estimate Detail (2)'!$E$49:$E$51)</f>
        <v>0</v>
      </c>
      <c r="H22" s="51">
        <f>SUM(E22:G22)</f>
        <v>0</v>
      </c>
    </row>
    <row r="23" spans="1:10" s="7" customFormat="1" x14ac:dyDescent="0.2">
      <c r="A23" s="102"/>
      <c r="B23" s="7" t="s">
        <v>19</v>
      </c>
      <c r="C23" s="7" t="s">
        <v>20</v>
      </c>
      <c r="E23" s="51">
        <f>SUMIF('Estimate Detail'!$H$9:$H$44,5,'Estimate Detail'!$F$9:$F$44)+SUMIF('Estimate Detail (2)'!$H$9:$H$44,5,'Estimate Detail (2)'!$F$9:$F$44)</f>
        <v>0</v>
      </c>
      <c r="F23" s="51">
        <f>SUMIF('Estimate Detail'!$H$9:$H$44,5,'Estimate Detail'!$J$9:$J$44)+SUMIF('Estimate Detail (2)'!$H$9:$H$44,5,'Estimate Detail (2)'!$J$9:$J$44)</f>
        <v>0</v>
      </c>
      <c r="G23" s="51">
        <f>SUMIF('Estimate Detail'!$B$49:$B$51,5,'Estimate Detail'!$E$49:$E$51)+SUMIF('Estimate Detail (2)'!$B$49:$B$51,5,'Estimate Detail (2)'!$E$49:$E$51)</f>
        <v>0</v>
      </c>
      <c r="H23" s="51">
        <f t="shared" ref="H23:H33" si="0">SUM(E23:G23)</f>
        <v>0</v>
      </c>
    </row>
    <row r="24" spans="1:10" s="7" customFormat="1" x14ac:dyDescent="0.2">
      <c r="A24" s="102"/>
      <c r="B24" s="7" t="s">
        <v>21</v>
      </c>
      <c r="C24" s="7" t="s">
        <v>22</v>
      </c>
      <c r="E24" s="51">
        <f>SUMIF('Estimate Detail'!$H$9:$H$44,6,'Estimate Detail'!$F$9:$F$44)+SUMIF('Estimate Detail (2)'!$H$9:$H$44,6,'Estimate Detail (2)'!$F$9:$F$44)</f>
        <v>0</v>
      </c>
      <c r="F24" s="51">
        <f>SUMIF('Estimate Detail'!$H$9:$H$44,6,'Estimate Detail'!$J$9:$J$44)+SUMIF('Estimate Detail (2)'!$H$9:$H$44,6,'Estimate Detail (2)'!$J$9:$J$44)</f>
        <v>0</v>
      </c>
      <c r="G24" s="51">
        <f>SUMIF('Estimate Detail'!$B$49:$B$51,6,'Estimate Detail'!$E$49:$E$51)+SUMIF('Estimate Detail (2)'!$B$49:$B$51,6,'Estimate Detail (2)'!$E$49:$E$51)</f>
        <v>0</v>
      </c>
      <c r="H24" s="51">
        <f t="shared" si="0"/>
        <v>0</v>
      </c>
    </row>
    <row r="25" spans="1:10" s="7" customFormat="1" x14ac:dyDescent="0.2">
      <c r="A25" s="102"/>
      <c r="B25" s="7" t="s">
        <v>23</v>
      </c>
      <c r="C25" s="7" t="s">
        <v>24</v>
      </c>
      <c r="E25" s="51">
        <f>SUMIF('Estimate Detail'!$H$9:$H$44,7,'Estimate Detail'!$F$9:$F$44)+SUMIF('Estimate Detail (2)'!$H$9:$H$44,7,'Estimate Detail (2)'!$F$9:$F$44)</f>
        <v>0</v>
      </c>
      <c r="F25" s="51">
        <f>SUMIF('Estimate Detail'!$H$9:$H$44,7,'Estimate Detail'!$J$9:$J$44)+SUMIF('Estimate Detail (2)'!$H$9:$H$44,7,'Estimate Detail (2)'!$J$9:$J$44)</f>
        <v>0</v>
      </c>
      <c r="G25" s="51">
        <f>SUMIF('Estimate Detail'!$B$49:$B$51,7,'Estimate Detail'!$E$49:$E$51)+SUMIF('Estimate Detail (2)'!$B$49:$B$51,7,'Estimate Detail (2)'!$E$49:$E$51)</f>
        <v>0</v>
      </c>
      <c r="H25" s="51">
        <f>SUM(E25:G25)</f>
        <v>0</v>
      </c>
      <c r="J25" s="23"/>
    </row>
    <row r="26" spans="1:10" s="7" customFormat="1" x14ac:dyDescent="0.2">
      <c r="A26" s="102"/>
      <c r="B26" s="7" t="s">
        <v>25</v>
      </c>
      <c r="C26" s="7" t="s">
        <v>26</v>
      </c>
      <c r="E26" s="51">
        <f>SUMIF('Estimate Detail'!$H$9:$H$44,9,'Estimate Detail'!$F$9:$F$44)+SUMIF('Estimate Detail (2)'!$H$9:$H$44,9,'Estimate Detail (2)'!$F$9:$F$44)</f>
        <v>0</v>
      </c>
      <c r="F26" s="51">
        <f>SUMIF('Estimate Detail'!$H$9:$H$44,9,'Estimate Detail'!$J$9:$J$44)+SUMIF('Estimate Detail (2)'!$H$9:$H$44,9,'Estimate Detail (2)'!$J$9:$J$44)</f>
        <v>0</v>
      </c>
      <c r="G26" s="51">
        <f>SUMIF('Estimate Detail'!$B$49:$B$51,9,'Estimate Detail'!$E$49:$E$51)+SUMIF('Estimate Detail (2)'!$B$49:$B$51,9,'Estimate Detail (2)'!$E$49:$E$51)</f>
        <v>0</v>
      </c>
      <c r="H26" s="51">
        <f t="shared" si="0"/>
        <v>0</v>
      </c>
    </row>
    <row r="27" spans="1:10" s="7" customFormat="1" x14ac:dyDescent="0.2">
      <c r="A27" s="102"/>
      <c r="B27" s="7" t="s">
        <v>27</v>
      </c>
      <c r="C27" s="7" t="s">
        <v>28</v>
      </c>
      <c r="E27" s="51">
        <f>SUMIF('Estimate Detail'!$H$9:$H$44,"D",'Estimate Detail'!$F$9:$F$44)+SUMIF('Estimate Detail (2)'!$H$9:$H$44,"D",'Estimate Detail (2)'!$F$9:$F$44)</f>
        <v>0</v>
      </c>
      <c r="F27" s="51">
        <f>SUMIF('Estimate Detail'!$H$9:$H$44,"D",'Estimate Detail'!$J$9:$J$44)+SUMIF('Estimate Detail (2)'!$H$9:$H$44,"D",'Estimate Detail (2)'!$J$9:$J$44)</f>
        <v>0</v>
      </c>
      <c r="G27" s="51">
        <f>SUMIF('Estimate Detail'!$B$49:$B$51,"D",'Estimate Detail'!$E$49:$E$51)+SUMIF('Estimate Detail (2)'!$B$49:$B$51,"D",'Estimate Detail (2)'!$E$49:$E$51)</f>
        <v>0</v>
      </c>
      <c r="H27" s="51">
        <f t="shared" si="0"/>
        <v>0</v>
      </c>
    </row>
    <row r="28" spans="1:10" s="7" customFormat="1" x14ac:dyDescent="0.2">
      <c r="A28" s="102"/>
      <c r="B28" s="7" t="s">
        <v>29</v>
      </c>
      <c r="C28" s="7" t="s">
        <v>30</v>
      </c>
      <c r="E28" s="51">
        <f>SUMIF('Estimate Detail'!$H$9:$H$44,"G",'Estimate Detail'!$F$9:$F$44)+SUMIF('Estimate Detail (2)'!$H$9:$H$44,"G",'Estimate Detail (2)'!$F$9:$F$44)</f>
        <v>0</v>
      </c>
      <c r="F28" s="51">
        <f>SUMIF('Estimate Detail'!$H$9:$H$44,"G",'Estimate Detail'!$J$9:$J$44)+SUMIF('Estimate Detail (2)'!$H$9:$H$44,"G",'Estimate Detail (2)'!$J$9:$J$44)</f>
        <v>0</v>
      </c>
      <c r="G28" s="51">
        <f>SUMIF('Estimate Detail'!$B$49:$B$51,"G",'Estimate Detail'!$E$49:$E$51)+SUMIF('Estimate Detail (2)'!$B$49:$B$51,"G",'Estimate Detail (2)'!$E$49:$E$51)</f>
        <v>0</v>
      </c>
      <c r="H28" s="51">
        <f t="shared" si="0"/>
        <v>0</v>
      </c>
    </row>
    <row r="29" spans="1:10" s="7" customFormat="1" x14ac:dyDescent="0.2">
      <c r="A29" s="102"/>
      <c r="B29" s="7" t="s">
        <v>31</v>
      </c>
      <c r="C29" s="7" t="s">
        <v>32</v>
      </c>
      <c r="E29" s="51">
        <f>SUMIF('Estimate Detail'!$H$9:$H$44,"L",'Estimate Detail'!$F$9:$F$44)+SUMIF('Estimate Detail (2)'!$H$9:$H$44,"L",'Estimate Detail (2)'!$F$9:$F$44)</f>
        <v>692</v>
      </c>
      <c r="F29" s="51">
        <f>SUMIF('Estimate Detail'!$H$9:$H$44,"L",'Estimate Detail'!$J$9:$J$44)+SUMIF('Estimate Detail (2)'!$H$9:$H$44,"L",'Estimate Detail (2)'!$J$9:$J$44)</f>
        <v>132</v>
      </c>
      <c r="G29" s="51">
        <f>SUMIF('Estimate Detail'!$B$49:$B$51,"L",'Estimate Detail'!$E$49:$E$51)+SUMIF('Estimate Detail (2)'!$B$49:$B$51,"L",'Estimate Detail (2)'!$E$49:$E$51)</f>
        <v>0</v>
      </c>
      <c r="H29" s="51">
        <f>SUM(E29:G29)</f>
        <v>824</v>
      </c>
    </row>
    <row r="30" spans="1:10" s="7" customFormat="1" x14ac:dyDescent="0.2">
      <c r="A30" s="102"/>
      <c r="B30" s="7" t="s">
        <v>33</v>
      </c>
      <c r="C30" s="7" t="s">
        <v>34</v>
      </c>
      <c r="E30" s="51">
        <f>SUMIF('Estimate Detail'!$H$9:$H$44,"M",'Estimate Detail'!$F$9:$F$44)+SUMIF('Estimate Detail (2)'!$H$9:$H$44,"M",'Estimate Detail (2)'!$F$9:$F$44)</f>
        <v>0</v>
      </c>
      <c r="F30" s="51">
        <f>SUMIF('Estimate Detail'!$H$9:$H$44,"M",'Estimate Detail'!$J$9:$J$44)+SUMIF('Estimate Detail (2)'!$H$9:$H$44,"M",'Estimate Detail (2)'!$J$9:$J$44)</f>
        <v>0</v>
      </c>
      <c r="G30" s="51">
        <f>SUMIF('Estimate Detail'!$B$49:$B$51,"M",'Estimate Detail'!$E$49:$E$51)+SUMIF('Estimate Detail (2)'!$B$49:$B$51,"M",'Estimate Detail (2)'!$E$49:$E$51)</f>
        <v>0</v>
      </c>
      <c r="H30" s="51">
        <f t="shared" si="0"/>
        <v>0</v>
      </c>
    </row>
    <row r="31" spans="1:10" s="7" customFormat="1" x14ac:dyDescent="0.2">
      <c r="A31" s="102"/>
      <c r="B31" s="7" t="s">
        <v>35</v>
      </c>
      <c r="E31" s="51">
        <f>SUMIF('Estimate Detail'!$H$9:$H$44,"Contract",'Estimate Detail'!$F$9:$F$44)+SUMIF('Estimate Detail (2)'!$H$9:$H$44,"Contract",'Estimate Detail (2)'!$F$9:$F$44)</f>
        <v>0</v>
      </c>
      <c r="F31" s="51">
        <f>SUMIF('Estimate Detail'!$H$9:$H$44,"Contract",'Estimate Detail'!$J$9:$J$44)+SUMIF('Estimate Detail (2)'!$H$9:$H$44,"Contract",'Estimate Detail (2)'!$J$9:$J$44)</f>
        <v>0</v>
      </c>
      <c r="G31" s="51">
        <f>SUMIF('Estimate Detail'!$B$49:$B$51,"Contract",'Estimate Detail'!$E$49:$E$51)+SUMIF('Estimate Detail (2)'!$B$49:$B$51,"Contract",'Estimate Detail (2)'!$E$49:$E$51)</f>
        <v>0</v>
      </c>
      <c r="H31" s="51">
        <f t="shared" si="0"/>
        <v>0</v>
      </c>
    </row>
    <row r="32" spans="1:10" s="7" customFormat="1" x14ac:dyDescent="0.2">
      <c r="A32" s="102"/>
      <c r="B32" s="7" t="s">
        <v>36</v>
      </c>
      <c r="E32" s="51">
        <f>SUMIF('Estimate Detail'!$H$9:$H$44,"Disposal",'Estimate Detail'!$F$9:$F$44)+SUMIF('Estimate Detail (2)'!$H$9:$H$44,"Disposal",'Estimate Detail (2)'!$F$9:$F$44)</f>
        <v>0</v>
      </c>
      <c r="F32" s="51">
        <f>SUMIF('Estimate Detail'!$H$9:$H$44,"Disposal",'Estimate Detail'!$J$9:$J$44)+SUMIF('Estimate Detail (2)'!$H$9:$H$44,"Disposal",'Estimate Detail (2)'!$J$9:$J$44)</f>
        <v>0</v>
      </c>
      <c r="G32" s="51">
        <f>SUMIF('Estimate Detail'!$B$49:$B$51,"Disposal",'Estimate Detail'!$E$49:$E$51)+SUMIF('Estimate Detail (2)'!$B$49:$B$51,"Disposal",'Estimate Detail (2)'!$E$49:$E$51)</f>
        <v>0</v>
      </c>
      <c r="H32" s="51">
        <f t="shared" si="0"/>
        <v>0</v>
      </c>
    </row>
    <row r="33" spans="1:12" s="7" customFormat="1" x14ac:dyDescent="0.2">
      <c r="A33" s="48"/>
      <c r="B33" s="7" t="s">
        <v>37</v>
      </c>
      <c r="E33" s="52">
        <f>SUMIF('Estimate Detail'!$H$9:$H$44,"Continuation",'Estimate Detail'!$F$9:$F$44)+SUMIF('Estimate Detail (2)'!$H$9:$H$44,"Continuation",'Estimate Detail (2)'!$F$9:$F$44)</f>
        <v>0</v>
      </c>
      <c r="F33" s="52">
        <f>SUMIF('Estimate Detail'!$H$9:$H$44,"Continuation",'Estimate Detail'!$J$9:$J$44)+SUMIF('Estimate Detail (2)'!$H$9:$H$44,"Continuation",'Estimate Detail (2)'!$J$9:$J$44)</f>
        <v>0</v>
      </c>
      <c r="G33" s="52">
        <f>SUMIF('Estimate Detail'!$B$49:$B$51,"Continuation",'Estimate Detail'!$E$49:$E$51)+SUMIF('Estimate Detail (2)'!$B$49:$B$51,"Continuation",'Estimate Detail (2)'!$E$49:$E$51)</f>
        <v>0</v>
      </c>
      <c r="H33" s="52">
        <f t="shared" si="0"/>
        <v>0</v>
      </c>
    </row>
    <row r="34" spans="1:12" s="7" customFormat="1" x14ac:dyDescent="0.2">
      <c r="A34" s="49"/>
      <c r="B34" s="7" t="s">
        <v>38</v>
      </c>
      <c r="E34" s="53">
        <f>SUMIF('Estimate Detail'!$H$9:$H$44,"2nd Continuation",'Estimate Detail'!$F$9:$F$44)+SUMIF('Estimate Detail (2)'!$H$9:$H$44,"2nd Continuation",'Estimate Detail (2)'!$F$9:$F$44)</f>
        <v>0</v>
      </c>
      <c r="F34" s="53">
        <f>SUMIF('Estimate Detail'!$H$9:$H$44,"2nd Continuation",'Estimate Detail'!$J$9:$J$44)+SUMIF('Estimate Detail (2)'!$H$9:$H$44,"2nd Continuation",'Estimate Detail (2)'!$J$9:$J$44)</f>
        <v>0</v>
      </c>
      <c r="G34" s="53">
        <f>SUMIF('Estimate Detail'!$B$49:$B$51,"2nd Continuation",'Estimate Detail'!$E$49:$E$51)+SUMIF('Estimate Detail (2)'!$B$49:$B$51,"2nd Continuation",'Estimate Detail (2)'!$E$49:$E$51)</f>
        <v>0</v>
      </c>
      <c r="H34" s="53">
        <f>SUM(E34:G34)</f>
        <v>0</v>
      </c>
    </row>
    <row r="35" spans="1:12" s="7" customFormat="1" x14ac:dyDescent="0.2">
      <c r="A35" s="50"/>
      <c r="B35" s="7" t="s">
        <v>39</v>
      </c>
      <c r="E35" s="54">
        <f>SUMIF('Estimate Detail'!$H$9:$H$44,"3rd Continuation",'Estimate Detail'!$F$9:$F$44)+SUMIF('Estimate Detail (2)'!$H$9:$H$44,"3rd Continuation",'Estimate Detail (2)'!$F$9:$F$44)</f>
        <v>0</v>
      </c>
      <c r="F35" s="54">
        <f>SUMIF('Estimate Detail'!$H$9:$H$44,"3rd Continuation",'Estimate Detail'!$J$9:$J$44)+SUMIF('Estimate Detail (2)'!$H$9:$H$44,"3rd Continuation",'Estimate Detail (2)'!$J$9:$J$44)</f>
        <v>0</v>
      </c>
      <c r="G35" s="54">
        <f>SUMIF('Estimate Detail'!$B$49:$B$51,"3rd Continuation",'Estimate Detail'!$E$49:$E$51)+SUMIF('Estimate Detail (2)'!$B$49:$B$51,"3rd Continuation",'Estimate Detail (2)'!$E$49:$E$51)</f>
        <v>0</v>
      </c>
      <c r="H35" s="54">
        <f>SUM(E35:G35)</f>
        <v>0</v>
      </c>
    </row>
    <row r="36" spans="1:12" s="7" customFormat="1" x14ac:dyDescent="0.2">
      <c r="A36" s="98"/>
      <c r="B36" s="98"/>
      <c r="C36" s="98"/>
      <c r="D36" s="98"/>
      <c r="E36" s="98"/>
      <c r="F36" s="100"/>
      <c r="G36" s="102" t="s">
        <v>40</v>
      </c>
      <c r="H36" s="12">
        <f>SUM(H22:H35)</f>
        <v>824</v>
      </c>
    </row>
    <row r="37" spans="1:12" s="7" customFormat="1" x14ac:dyDescent="0.2">
      <c r="A37" s="98"/>
      <c r="B37" s="98"/>
      <c r="C37" s="98"/>
      <c r="D37" s="98"/>
      <c r="E37" s="98"/>
      <c r="F37" s="98"/>
    </row>
    <row r="38" spans="1:12" s="7" customFormat="1" x14ac:dyDescent="0.2">
      <c r="A38" s="7" t="s">
        <v>41</v>
      </c>
      <c r="B38" s="21" t="s">
        <v>93</v>
      </c>
      <c r="C38" s="7" t="s">
        <v>42</v>
      </c>
      <c r="E38" s="102"/>
      <c r="F38" s="5"/>
      <c r="G38" s="5"/>
    </row>
    <row r="39" spans="1:12" s="6" customFormat="1" x14ac:dyDescent="0.2">
      <c r="A39" s="98"/>
      <c r="B39" s="98"/>
      <c r="C39" s="98"/>
      <c r="D39" s="98"/>
      <c r="E39" s="98"/>
      <c r="F39" s="5"/>
      <c r="G39" s="107"/>
      <c r="H39" s="107"/>
      <c r="I39" s="98"/>
      <c r="J39" s="98"/>
      <c r="K39" s="98"/>
      <c r="L39" s="98"/>
    </row>
    <row r="40" spans="1:12" s="7" customFormat="1" x14ac:dyDescent="0.2">
      <c r="A40" s="5" t="s">
        <v>43</v>
      </c>
      <c r="B40" s="5"/>
      <c r="C40" s="5"/>
      <c r="D40" s="105" t="s">
        <v>98</v>
      </c>
      <c r="E40" s="106"/>
      <c r="G40" s="109"/>
      <c r="H40" s="109"/>
      <c r="I40" s="5"/>
      <c r="J40" s="98"/>
      <c r="K40" s="98"/>
      <c r="L40" s="98"/>
    </row>
    <row r="41" spans="1:12" s="6" customFormat="1" x14ac:dyDescent="0.2">
      <c r="A41" s="98"/>
      <c r="B41" s="98"/>
      <c r="C41" s="98"/>
      <c r="D41" s="98"/>
      <c r="E41" s="98"/>
      <c r="F41" s="98"/>
      <c r="G41" s="101"/>
      <c r="H41" s="98"/>
      <c r="I41" s="98"/>
      <c r="J41" s="7"/>
      <c r="K41" s="7"/>
      <c r="L41" s="7"/>
    </row>
    <row r="42" spans="1:12" s="7" customFormat="1" x14ac:dyDescent="0.2">
      <c r="A42" s="5" t="s">
        <v>44</v>
      </c>
      <c r="B42" s="5"/>
      <c r="C42" s="5"/>
      <c r="D42" s="21" t="s">
        <v>210</v>
      </c>
      <c r="E42" s="1" t="s">
        <v>45</v>
      </c>
      <c r="F42" s="21" t="s">
        <v>211</v>
      </c>
      <c r="G42" s="13" t="s">
        <v>46</v>
      </c>
      <c r="H42" s="31">
        <v>45854</v>
      </c>
      <c r="J42" s="98"/>
      <c r="K42" s="98"/>
      <c r="L42" s="98"/>
    </row>
    <row r="43" spans="1:12" s="6" customFormat="1" x14ac:dyDescent="0.2">
      <c r="A43" s="98"/>
      <c r="B43" s="98"/>
      <c r="C43" s="98"/>
      <c r="D43" s="98"/>
      <c r="E43" s="98"/>
      <c r="F43" s="98"/>
      <c r="G43" s="98"/>
      <c r="H43" s="98"/>
      <c r="I43" s="98"/>
      <c r="J43" s="7"/>
      <c r="K43" s="7"/>
      <c r="L43" s="7"/>
    </row>
    <row r="44" spans="1:12" s="7" customFormat="1" x14ac:dyDescent="0.2">
      <c r="A44" s="10"/>
      <c r="B44" s="10"/>
      <c r="C44" s="10"/>
      <c r="D44" s="10"/>
      <c r="E44" s="10" t="s">
        <v>47</v>
      </c>
      <c r="F44" s="10"/>
      <c r="G44" s="10"/>
      <c r="H44" s="8"/>
      <c r="J44" s="98"/>
      <c r="K44" s="98"/>
      <c r="L44" s="98"/>
    </row>
    <row r="45" spans="1:12" s="6" customFormat="1" x14ac:dyDescent="0.2">
      <c r="A45" s="98"/>
      <c r="B45" s="98"/>
      <c r="C45" s="98"/>
      <c r="D45" s="98"/>
      <c r="E45" s="98"/>
      <c r="F45" s="98"/>
      <c r="G45" s="98"/>
      <c r="H45" s="98"/>
      <c r="I45" s="98"/>
      <c r="J45" s="7"/>
      <c r="K45" s="7"/>
      <c r="L45" s="7"/>
    </row>
    <row r="46" spans="1:12" s="7" customFormat="1" x14ac:dyDescent="0.2">
      <c r="B46" s="22" t="s">
        <v>48</v>
      </c>
      <c r="C46" s="7" t="s">
        <v>49</v>
      </c>
      <c r="F46" s="102" t="s">
        <v>46</v>
      </c>
      <c r="G46" s="31"/>
    </row>
    <row r="47" spans="1:12" s="7" customFormat="1" x14ac:dyDescent="0.2">
      <c r="B47" s="22" t="s">
        <v>48</v>
      </c>
      <c r="C47" s="7" t="s">
        <v>50</v>
      </c>
      <c r="F47" s="102" t="s">
        <v>46</v>
      </c>
      <c r="G47" s="31"/>
    </row>
    <row r="48" spans="1:12" s="7" customFormat="1" x14ac:dyDescent="0.2">
      <c r="B48" s="22" t="s">
        <v>48</v>
      </c>
      <c r="C48" s="7" t="s">
        <v>51</v>
      </c>
      <c r="F48" s="102" t="s">
        <v>46</v>
      </c>
      <c r="G48" s="31"/>
    </row>
    <row r="49" spans="1:8" s="7" customFormat="1" x14ac:dyDescent="0.2">
      <c r="B49" s="22"/>
      <c r="C49" s="7" t="s">
        <v>52</v>
      </c>
      <c r="F49" s="102" t="s">
        <v>46</v>
      </c>
      <c r="G49" s="31"/>
    </row>
    <row r="50" spans="1:8" s="7" customFormat="1" x14ac:dyDescent="0.2">
      <c r="B50" s="22"/>
      <c r="C50" s="7" t="s">
        <v>53</v>
      </c>
      <c r="F50" s="102" t="s">
        <v>46</v>
      </c>
      <c r="G50" s="31"/>
    </row>
    <row r="51" spans="1:8" s="7" customFormat="1" x14ac:dyDescent="0.2">
      <c r="B51" s="22"/>
      <c r="C51" s="7" t="s">
        <v>37</v>
      </c>
      <c r="F51" s="102" t="s">
        <v>46</v>
      </c>
      <c r="G51" s="31"/>
    </row>
    <row r="52" spans="1:8" s="7" customFormat="1" x14ac:dyDescent="0.2">
      <c r="B52" s="22"/>
      <c r="C52" s="7" t="s">
        <v>38</v>
      </c>
      <c r="F52" s="102" t="s">
        <v>46</v>
      </c>
      <c r="G52" s="31"/>
    </row>
    <row r="53" spans="1:8" s="7" customFormat="1" x14ac:dyDescent="0.2">
      <c r="B53" s="22" t="s">
        <v>48</v>
      </c>
      <c r="C53" s="7" t="s">
        <v>39</v>
      </c>
      <c r="F53" s="102" t="s">
        <v>46</v>
      </c>
      <c r="G53" s="31"/>
    </row>
    <row r="54" spans="1:8" s="7" customFormat="1" x14ac:dyDescent="0.2">
      <c r="B54" s="102"/>
      <c r="F54" s="102"/>
      <c r="G54" s="14"/>
    </row>
    <row r="55" spans="1:8" s="7" customFormat="1" x14ac:dyDescent="0.2">
      <c r="D55" s="102"/>
      <c r="E55" s="102"/>
    </row>
    <row r="56" spans="1:8" s="7" customFormat="1" x14ac:dyDescent="0.2">
      <c r="A56" s="5" t="s">
        <v>54</v>
      </c>
      <c r="C56" s="105"/>
      <c r="D56" s="108"/>
      <c r="E56" s="106"/>
      <c r="F56" s="102" t="s">
        <v>55</v>
      </c>
      <c r="G56" s="105"/>
      <c r="H56" s="106"/>
    </row>
    <row r="57" spans="1:8" s="7" customFormat="1" x14ac:dyDescent="0.2">
      <c r="A57" s="5"/>
      <c r="C57" s="102"/>
      <c r="D57" s="102"/>
      <c r="E57" s="102"/>
      <c r="F57" s="102"/>
      <c r="G57" s="102"/>
      <c r="H57" s="102"/>
    </row>
    <row r="58" spans="1:8" s="7" customFormat="1" x14ac:dyDescent="0.2">
      <c r="A58" s="7" t="s">
        <v>56</v>
      </c>
      <c r="D58" s="105"/>
      <c r="E58" s="108"/>
      <c r="F58" s="106"/>
      <c r="G58" s="102" t="s">
        <v>46</v>
      </c>
      <c r="H58" s="31"/>
    </row>
    <row r="59" spans="1:8" s="7" customFormat="1" x14ac:dyDescent="0.2">
      <c r="D59" s="102"/>
      <c r="E59" s="102"/>
      <c r="F59" s="102"/>
      <c r="G59" s="102"/>
      <c r="H59" s="55"/>
    </row>
    <row r="60" spans="1:8" s="6" customFormat="1" x14ac:dyDescent="0.2">
      <c r="A60" s="16"/>
      <c r="B60" s="98"/>
      <c r="C60" s="98"/>
      <c r="D60" s="98"/>
      <c r="E60" s="98"/>
      <c r="F60" s="98"/>
      <c r="G60" s="98"/>
      <c r="H60" s="98"/>
    </row>
    <row r="61" spans="1:8" s="6" customFormat="1" x14ac:dyDescent="0.2">
      <c r="A61" s="98"/>
      <c r="B61" s="15"/>
      <c r="C61" s="98"/>
      <c r="D61" s="98"/>
      <c r="E61" s="98"/>
      <c r="F61" s="98"/>
      <c r="G61" s="98"/>
      <c r="H61" s="98"/>
    </row>
    <row r="62" spans="1:8" s="6" customFormat="1" x14ac:dyDescent="0.2">
      <c r="A62" s="98"/>
      <c r="B62" s="98"/>
      <c r="C62" s="98"/>
      <c r="D62" s="98"/>
      <c r="E62" s="98"/>
      <c r="F62" s="98"/>
      <c r="G62" s="98"/>
      <c r="H62" s="98"/>
    </row>
    <row r="63" spans="1:8" s="6" customFormat="1" x14ac:dyDescent="0.2">
      <c r="A63" s="98"/>
      <c r="B63" s="98"/>
      <c r="C63" s="98"/>
      <c r="D63" s="98"/>
      <c r="E63" s="98"/>
      <c r="F63" s="98"/>
      <c r="G63" s="98"/>
      <c r="H63" s="98"/>
    </row>
    <row r="64" spans="1:8" s="6" customFormat="1" x14ac:dyDescent="0.2">
      <c r="A64" s="98"/>
      <c r="B64" s="98"/>
      <c r="C64" s="98"/>
      <c r="D64" s="98"/>
      <c r="E64" s="98"/>
      <c r="F64" s="98"/>
      <c r="G64" s="98"/>
      <c r="H64" s="98"/>
    </row>
    <row r="65" s="6" customFormat="1" x14ac:dyDescent="0.2"/>
    <row r="66" s="6" customFormat="1" x14ac:dyDescent="0.2"/>
    <row r="67" s="6" customFormat="1" x14ac:dyDescent="0.2"/>
    <row r="68" s="6" customFormat="1" x14ac:dyDescent="0.2"/>
    <row r="69" s="6" customFormat="1" x14ac:dyDescent="0.2"/>
    <row r="70" s="6" customFormat="1" x14ac:dyDescent="0.2"/>
    <row r="71" s="6" customFormat="1" x14ac:dyDescent="0.2"/>
    <row r="72" s="6" customFormat="1" x14ac:dyDescent="0.2"/>
    <row r="73" s="6" customFormat="1" x14ac:dyDescent="0.2"/>
    <row r="74" s="6" customFormat="1" x14ac:dyDescent="0.2"/>
    <row r="75" s="6" customFormat="1" x14ac:dyDescent="0.2"/>
    <row r="76" s="6" customFormat="1" x14ac:dyDescent="0.2"/>
    <row r="77" s="6" customFormat="1" x14ac:dyDescent="0.2"/>
    <row r="78" s="6" customFormat="1" x14ac:dyDescent="0.2"/>
    <row r="79" s="6" customFormat="1" x14ac:dyDescent="0.2"/>
    <row r="80" s="6" customFormat="1" x14ac:dyDescent="0.2"/>
    <row r="81" s="6" customFormat="1" x14ac:dyDescent="0.2"/>
    <row r="82" s="6" customFormat="1" x14ac:dyDescent="0.2"/>
    <row r="83" s="6" customFormat="1" x14ac:dyDescent="0.2"/>
    <row r="84" s="6" customFormat="1" x14ac:dyDescent="0.2"/>
    <row r="85" s="6" customFormat="1" x14ac:dyDescent="0.2"/>
    <row r="86" s="6" customFormat="1" x14ac:dyDescent="0.2"/>
    <row r="87" s="6" customFormat="1" x14ac:dyDescent="0.2"/>
    <row r="88" s="6" customFormat="1" x14ac:dyDescent="0.2"/>
    <row r="89" s="6" customFormat="1" x14ac:dyDescent="0.2"/>
    <row r="90" s="6" customFormat="1" x14ac:dyDescent="0.2"/>
    <row r="91" s="6" customFormat="1" x14ac:dyDescent="0.2"/>
    <row r="92" s="6" customFormat="1" x14ac:dyDescent="0.2"/>
    <row r="93" s="6" customFormat="1" x14ac:dyDescent="0.2"/>
    <row r="94" s="6" customFormat="1" x14ac:dyDescent="0.2"/>
    <row r="95" s="6" customFormat="1" x14ac:dyDescent="0.2"/>
    <row r="96" s="6" customFormat="1" x14ac:dyDescent="0.2"/>
    <row r="97" s="6" customFormat="1" x14ac:dyDescent="0.2"/>
    <row r="98" s="6" customFormat="1" x14ac:dyDescent="0.2"/>
    <row r="99" s="6" customFormat="1" x14ac:dyDescent="0.2"/>
    <row r="100" s="6" customFormat="1" x14ac:dyDescent="0.2"/>
    <row r="101" s="6" customFormat="1" x14ac:dyDescent="0.2"/>
    <row r="102" s="6" customFormat="1" x14ac:dyDescent="0.2"/>
    <row r="103" s="6" customFormat="1" x14ac:dyDescent="0.2"/>
    <row r="104" s="6" customFormat="1" x14ac:dyDescent="0.2"/>
    <row r="105" s="6" customFormat="1" x14ac:dyDescent="0.2"/>
    <row r="106" s="6" customFormat="1" x14ac:dyDescent="0.2"/>
    <row r="107" s="6" customFormat="1" x14ac:dyDescent="0.2"/>
    <row r="108" s="6" customFormat="1" x14ac:dyDescent="0.2"/>
    <row r="109" s="6" customFormat="1" x14ac:dyDescent="0.2"/>
    <row r="110" s="6" customFormat="1" x14ac:dyDescent="0.2"/>
    <row r="111" s="6" customFormat="1" x14ac:dyDescent="0.2"/>
    <row r="112" s="6" customFormat="1" x14ac:dyDescent="0.2"/>
    <row r="113" s="6" customFormat="1" x14ac:dyDescent="0.2"/>
    <row r="114" s="6" customFormat="1" x14ac:dyDescent="0.2"/>
    <row r="115" s="6" customFormat="1" x14ac:dyDescent="0.2"/>
    <row r="116" s="6" customFormat="1" x14ac:dyDescent="0.2"/>
    <row r="117" s="6" customFormat="1" x14ac:dyDescent="0.2"/>
    <row r="118" s="6" customFormat="1" x14ac:dyDescent="0.2"/>
    <row r="119" s="6" customFormat="1" x14ac:dyDescent="0.2"/>
    <row r="120" s="6" customFormat="1" x14ac:dyDescent="0.2"/>
    <row r="121" s="6" customFormat="1" x14ac:dyDescent="0.2"/>
    <row r="122" s="6" customFormat="1" x14ac:dyDescent="0.2"/>
    <row r="123" s="6" customFormat="1" x14ac:dyDescent="0.2"/>
    <row r="124" s="6" customFormat="1" x14ac:dyDescent="0.2"/>
    <row r="125" s="6" customFormat="1" x14ac:dyDescent="0.2"/>
    <row r="126" s="6" customFormat="1" x14ac:dyDescent="0.2"/>
    <row r="127" s="6" customFormat="1" x14ac:dyDescent="0.2"/>
    <row r="128" s="6" customFormat="1" x14ac:dyDescent="0.2"/>
    <row r="129" s="6" customFormat="1" x14ac:dyDescent="0.2"/>
    <row r="130" s="6" customFormat="1" x14ac:dyDescent="0.2"/>
    <row r="131" s="6" customFormat="1" x14ac:dyDescent="0.2"/>
    <row r="132" s="6" customFormat="1" x14ac:dyDescent="0.2"/>
    <row r="133" s="6" customFormat="1" x14ac:dyDescent="0.2"/>
    <row r="134" s="6" customFormat="1" x14ac:dyDescent="0.2"/>
    <row r="135" s="6" customFormat="1" x14ac:dyDescent="0.2"/>
    <row r="136" s="6" customFormat="1" x14ac:dyDescent="0.2"/>
    <row r="137" s="6" customFormat="1" x14ac:dyDescent="0.2"/>
    <row r="138" s="6" customFormat="1" x14ac:dyDescent="0.2"/>
    <row r="139" s="6" customFormat="1" x14ac:dyDescent="0.2"/>
    <row r="140" s="6" customFormat="1" x14ac:dyDescent="0.2"/>
    <row r="141" s="6" customFormat="1" x14ac:dyDescent="0.2"/>
    <row r="142" s="6" customFormat="1" x14ac:dyDescent="0.2"/>
    <row r="143" s="6" customFormat="1" x14ac:dyDescent="0.2"/>
    <row r="144" s="6" customFormat="1" x14ac:dyDescent="0.2"/>
    <row r="145" spans="10:12" s="6" customFormat="1" x14ac:dyDescent="0.2">
      <c r="J145" s="98"/>
      <c r="K145" s="98"/>
      <c r="L145" s="98"/>
    </row>
    <row r="146" spans="10:12" s="6" customFormat="1" x14ac:dyDescent="0.2">
      <c r="J146"/>
      <c r="K146"/>
      <c r="L146"/>
    </row>
  </sheetData>
  <sheetProtection algorithmName="SHA-512" hashValue="QeVgsAJuMrJ7jwDlCQWq37s9HkTVQpn90XYGZERJ8hqRFttB43zVY7V3CEUtwAhmtHdmVNjNJbApXJQKkBVANw==" saltValue="GxM4Ro3l6cisdJnOQhKdCg==" spinCount="100000" sheet="1" objects="1" scenarios="1" formatCells="0" selectLockedCells="1"/>
  <mergeCells count="19">
    <mergeCell ref="A11:A12"/>
    <mergeCell ref="A13:A14"/>
    <mergeCell ref="A15:A16"/>
    <mergeCell ref="A17:A18"/>
    <mergeCell ref="D58:F58"/>
    <mergeCell ref="E4:F4"/>
    <mergeCell ref="D40:E40"/>
    <mergeCell ref="G39:H39"/>
    <mergeCell ref="C56:E56"/>
    <mergeCell ref="G56:H56"/>
    <mergeCell ref="G40:H40"/>
    <mergeCell ref="D6:E6"/>
    <mergeCell ref="G6:H6"/>
    <mergeCell ref="G8:H8"/>
    <mergeCell ref="B8:E8"/>
    <mergeCell ref="B11:H12"/>
    <mergeCell ref="B13:H14"/>
    <mergeCell ref="B15:H16"/>
    <mergeCell ref="B17:H18"/>
  </mergeCells>
  <phoneticPr fontId="0" type="noConversion"/>
  <conditionalFormatting sqref="E2">
    <cfRule type="containsText" dxfId="5" priority="1" operator="containsText" text="NCC">
      <formula>NOT(ISERROR(SEARCH("NCC",E2)))</formula>
    </cfRule>
  </conditionalFormatting>
  <dataValidations count="4">
    <dataValidation type="list" allowBlank="1" showInputMessage="1" showErrorMessage="1" sqref="B38" xr:uid="{00000000-0002-0000-0000-000000000000}">
      <formula1>LIST_DRIVEN</formula1>
    </dataValidation>
    <dataValidation type="list" allowBlank="1" showInputMessage="1" sqref="B8:E8" xr:uid="{00000000-0002-0000-0000-000001000000}">
      <formula1>LIST_TYPE</formula1>
    </dataValidation>
    <dataValidation type="list" allowBlank="1" showInputMessage="1" sqref="D40:E40" xr:uid="{00000000-0002-0000-0000-000002000000}">
      <formula1>LIST_LOCATION</formula1>
    </dataValidation>
    <dataValidation type="list" showInputMessage="1" showErrorMessage="1" error="Select the proper department from the list. " sqref="E4:F4" xr:uid="{00000000-0002-0000-0000-000003000000}">
      <formula1>LIST_DEPARTMENT</formula1>
    </dataValidation>
  </dataValidations>
  <printOptions horizontalCentered="1"/>
  <pageMargins left="0.25" right="0.26" top="0.73" bottom="0.4" header="0.28000000000000003" footer="0.24"/>
  <pageSetup orientation="portrait" r:id="rId1"/>
  <headerFooter alignWithMargins="0">
    <oddHeader>&amp;C&amp;"Arial,Bold"&amp;14AUGUSTA RICHMOND COUNTY
Equipment Disposition Form</oddHeader>
    <oddFooter xml:space="preserve">&amp;LFRM-OP-204A.Rev4 Augusta Non-Contract
&amp;CCover&amp;RRevised 03/13/2017
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4" operator="notEqual" id="{CAD58EDB-D817-498E-9033-F2AE7EB0B952}">
            <xm:f>'Estimate Detail'!$G$52+'Estimate Detail (2)'!$G$52</xm:f>
            <x14:dxf>
              <font>
                <b/>
                <i/>
                <strike/>
                <color rgb="FFFF0000"/>
              </font>
            </x14:dxf>
          </x14:cfRule>
          <xm:sqref>H36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xr:uid="{00000000-0002-0000-0000-000004000000}">
          <x14:formula1>
            <xm:f>'DATA SHEET'!$F$3</xm:f>
          </x14:formula1>
          <xm:sqref>B46:B53</xm:sqref>
        </x14:dataValidation>
        <x14:dataValidation type="list" allowBlank="1" showInputMessage="1" xr:uid="{00000000-0002-0000-0000-000005000000}">
          <x14:formula1>
            <xm:f>'DATA SHEET'!#REF!</xm:f>
          </x14:formula1>
          <xm:sqref>G40:H40</xm:sqref>
        </x14:dataValidation>
        <x14:dataValidation type="list" showInputMessage="1" showErrorMessage="1" xr:uid="{00000000-0002-0000-0000-000006000000}">
          <x14:formula1>
            <xm:f>'DATA SHEET'!$H$2:$H$3</xm:f>
          </x14:formula1>
          <xm:sqref>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J55"/>
  <sheetViews>
    <sheetView topLeftCell="A7" zoomScale="75" zoomScaleNormal="75" workbookViewId="0">
      <selection activeCell="G19" sqref="G19"/>
    </sheetView>
  </sheetViews>
  <sheetFormatPr defaultRowHeight="12.75" x14ac:dyDescent="0.2"/>
  <cols>
    <col min="1" max="1" width="6.28515625" customWidth="1"/>
    <col min="2" max="2" width="7" customWidth="1"/>
    <col min="3" max="3" width="17.7109375" customWidth="1"/>
    <col min="4" max="4" width="35.5703125" customWidth="1"/>
    <col min="5" max="5" width="14" customWidth="1"/>
    <col min="6" max="6" width="21.5703125" customWidth="1"/>
    <col min="7" max="7" width="33.7109375" customWidth="1"/>
    <col min="8" max="8" width="7.5703125" customWidth="1"/>
    <col min="9" max="9" width="14.28515625" customWidth="1"/>
    <col min="10" max="10" width="12.7109375" customWidth="1"/>
  </cols>
  <sheetData>
    <row r="1" spans="1:10" x14ac:dyDescent="0.2">
      <c r="C1" s="5" t="s">
        <v>57</v>
      </c>
      <c r="D1" s="29">
        <f>Cover!$H$4</f>
        <v>3655513</v>
      </c>
      <c r="E1" s="1" t="s">
        <v>58</v>
      </c>
      <c r="F1" s="32">
        <f>Cover!$B$6</f>
        <v>2015</v>
      </c>
      <c r="G1" s="32"/>
    </row>
    <row r="2" spans="1:10" x14ac:dyDescent="0.2">
      <c r="C2" s="5" t="s">
        <v>2</v>
      </c>
      <c r="D2" s="17" t="str">
        <f>Cover!$B$4</f>
        <v>215246</v>
      </c>
      <c r="E2" s="1" t="s">
        <v>59</v>
      </c>
      <c r="F2" s="33" t="str">
        <f>Cover!$D$6</f>
        <v>CLUB CAR</v>
      </c>
      <c r="G2" s="34"/>
    </row>
    <row r="3" spans="1:10" x14ac:dyDescent="0.2">
      <c r="C3" s="5" t="s">
        <v>3</v>
      </c>
      <c r="D3" s="29">
        <f>Cover!$D$4</f>
        <v>0</v>
      </c>
      <c r="E3" s="1" t="s">
        <v>60</v>
      </c>
      <c r="F3" s="33" t="str">
        <f>Cover!$G$6</f>
        <v>TRANS</v>
      </c>
      <c r="G3" s="34"/>
    </row>
    <row r="4" spans="1:10" x14ac:dyDescent="0.2">
      <c r="C4" s="5" t="s">
        <v>61</v>
      </c>
      <c r="D4" s="30">
        <f>Cover!$G$8</f>
        <v>964</v>
      </c>
      <c r="E4" s="1" t="s">
        <v>0</v>
      </c>
      <c r="F4" s="85" t="str">
        <f>Cover!E2</f>
        <v>NCC</v>
      </c>
      <c r="G4" s="34"/>
    </row>
    <row r="5" spans="1:10" x14ac:dyDescent="0.2">
      <c r="C5" s="5" t="s">
        <v>62</v>
      </c>
      <c r="D5" s="32" t="str">
        <f>Cover!$E$4</f>
        <v>101022610 Marshal</v>
      </c>
      <c r="E5" s="1" t="s">
        <v>63</v>
      </c>
      <c r="F5" s="35" t="str">
        <f>Cover!$B$8</f>
        <v>UTILITY CART</v>
      </c>
      <c r="G5" s="32"/>
    </row>
    <row r="6" spans="1:10" ht="13.5" thickBot="1" x14ac:dyDescent="0.25"/>
    <row r="7" spans="1:10" x14ac:dyDescent="0.2">
      <c r="B7" s="18"/>
      <c r="C7" s="18"/>
      <c r="D7" s="18"/>
      <c r="E7" s="19" t="s">
        <v>64</v>
      </c>
      <c r="F7" s="19" t="s">
        <v>16</v>
      </c>
      <c r="G7" s="18"/>
      <c r="H7" s="19" t="s">
        <v>65</v>
      </c>
      <c r="I7" s="20" t="s">
        <v>14</v>
      </c>
      <c r="J7" s="20" t="s">
        <v>14</v>
      </c>
    </row>
    <row r="8" spans="1:10" ht="13.5" thickBot="1" x14ac:dyDescent="0.25">
      <c r="B8" s="56" t="s">
        <v>66</v>
      </c>
      <c r="C8" s="56" t="s">
        <v>67</v>
      </c>
      <c r="D8" s="56" t="s">
        <v>68</v>
      </c>
      <c r="E8" s="57" t="s">
        <v>69</v>
      </c>
      <c r="F8" s="57" t="s">
        <v>69</v>
      </c>
      <c r="G8" s="56" t="s">
        <v>70</v>
      </c>
      <c r="H8" s="57" t="s">
        <v>71</v>
      </c>
      <c r="I8" s="56" t="s">
        <v>72</v>
      </c>
      <c r="J8" s="56" t="s">
        <v>73</v>
      </c>
    </row>
    <row r="9" spans="1:10" x14ac:dyDescent="0.2">
      <c r="A9" s="127" t="str">
        <f>Cover!B11</f>
        <v>CODE L: GENERATOR, GENERATOR BELT, BATTERY</v>
      </c>
      <c r="B9" s="84">
        <v>1</v>
      </c>
      <c r="C9" s="61"/>
      <c r="D9" s="61" t="s">
        <v>216</v>
      </c>
      <c r="E9" s="58">
        <v>595</v>
      </c>
      <c r="F9" s="62">
        <f t="shared" ref="F9:F44" si="0">B9*E9</f>
        <v>595</v>
      </c>
      <c r="G9" s="61" t="s">
        <v>217</v>
      </c>
      <c r="H9" s="78" t="s">
        <v>116</v>
      </c>
      <c r="I9" s="63">
        <v>1.5</v>
      </c>
      <c r="J9" s="64">
        <f t="shared" ref="J9:J14" si="1">I9*$J$46</f>
        <v>49.5</v>
      </c>
    </row>
    <row r="10" spans="1:10" x14ac:dyDescent="0.2">
      <c r="A10" s="128"/>
      <c r="B10" s="65">
        <v>1</v>
      </c>
      <c r="C10" s="27"/>
      <c r="D10" s="27" t="s">
        <v>218</v>
      </c>
      <c r="E10" s="58">
        <v>12</v>
      </c>
      <c r="F10" s="59">
        <f t="shared" si="0"/>
        <v>12</v>
      </c>
      <c r="G10" s="27" t="s">
        <v>217</v>
      </c>
      <c r="H10" s="79" t="str">
        <f>$H$9</f>
        <v>L</v>
      </c>
      <c r="I10" s="39">
        <v>1.5</v>
      </c>
      <c r="J10" s="66">
        <f t="shared" si="1"/>
        <v>49.5</v>
      </c>
    </row>
    <row r="11" spans="1:10" x14ac:dyDescent="0.2">
      <c r="A11" s="128"/>
      <c r="B11" s="65">
        <v>1</v>
      </c>
      <c r="C11" s="27"/>
      <c r="D11" s="27" t="s">
        <v>219</v>
      </c>
      <c r="E11" s="58">
        <v>85</v>
      </c>
      <c r="F11" s="59">
        <f t="shared" si="0"/>
        <v>85</v>
      </c>
      <c r="G11" s="27" t="s">
        <v>217</v>
      </c>
      <c r="H11" s="79" t="str">
        <f t="shared" ref="H11:H18" si="2">$H$9</f>
        <v>L</v>
      </c>
      <c r="I11" s="39">
        <v>1</v>
      </c>
      <c r="J11" s="66">
        <f t="shared" si="1"/>
        <v>33</v>
      </c>
    </row>
    <row r="12" spans="1:10" x14ac:dyDescent="0.2">
      <c r="A12" s="128"/>
      <c r="B12" s="65"/>
      <c r="C12" s="27"/>
      <c r="D12" s="27"/>
      <c r="E12" s="58"/>
      <c r="F12" s="59">
        <f t="shared" si="0"/>
        <v>0</v>
      </c>
      <c r="G12" s="27"/>
      <c r="H12" s="79" t="str">
        <f t="shared" si="2"/>
        <v>L</v>
      </c>
      <c r="I12" s="39"/>
      <c r="J12" s="66">
        <f t="shared" si="1"/>
        <v>0</v>
      </c>
    </row>
    <row r="13" spans="1:10" x14ac:dyDescent="0.2">
      <c r="A13" s="128"/>
      <c r="B13" s="65"/>
      <c r="C13" s="27"/>
      <c r="D13" s="27"/>
      <c r="E13" s="58"/>
      <c r="F13" s="59">
        <f t="shared" si="0"/>
        <v>0</v>
      </c>
      <c r="G13" s="27"/>
      <c r="H13" s="79" t="str">
        <f t="shared" si="2"/>
        <v>L</v>
      </c>
      <c r="I13" s="39"/>
      <c r="J13" s="66">
        <f t="shared" si="1"/>
        <v>0</v>
      </c>
    </row>
    <row r="14" spans="1:10" x14ac:dyDescent="0.2">
      <c r="A14" s="128"/>
      <c r="B14" s="65"/>
      <c r="C14" s="27"/>
      <c r="D14" s="27"/>
      <c r="E14" s="58"/>
      <c r="F14" s="59">
        <f t="shared" si="0"/>
        <v>0</v>
      </c>
      <c r="G14" s="27"/>
      <c r="H14" s="79" t="str">
        <f t="shared" si="2"/>
        <v>L</v>
      </c>
      <c r="I14" s="39"/>
      <c r="J14" s="66">
        <f t="shared" si="1"/>
        <v>0</v>
      </c>
    </row>
    <row r="15" spans="1:10" x14ac:dyDescent="0.2">
      <c r="A15" s="128"/>
      <c r="B15" s="65"/>
      <c r="C15" s="27"/>
      <c r="D15" s="27"/>
      <c r="E15" s="58"/>
      <c r="F15" s="59">
        <f t="shared" si="0"/>
        <v>0</v>
      </c>
      <c r="G15" s="27"/>
      <c r="H15" s="79" t="str">
        <f t="shared" si="2"/>
        <v>L</v>
      </c>
      <c r="I15" s="39"/>
      <c r="J15" s="66">
        <f t="shared" ref="J15:J16" si="3">I15*$J$46</f>
        <v>0</v>
      </c>
    </row>
    <row r="16" spans="1:10" x14ac:dyDescent="0.2">
      <c r="A16" s="128"/>
      <c r="B16" s="65"/>
      <c r="C16" s="27"/>
      <c r="D16" s="27"/>
      <c r="E16" s="58"/>
      <c r="F16" s="59">
        <f t="shared" si="0"/>
        <v>0</v>
      </c>
      <c r="G16" s="27"/>
      <c r="H16" s="79" t="str">
        <f t="shared" si="2"/>
        <v>L</v>
      </c>
      <c r="I16" s="39"/>
      <c r="J16" s="66">
        <f t="shared" si="3"/>
        <v>0</v>
      </c>
    </row>
    <row r="17" spans="1:10" x14ac:dyDescent="0.2">
      <c r="A17" s="128"/>
      <c r="B17" s="65"/>
      <c r="C17" s="27"/>
      <c r="D17" s="27"/>
      <c r="E17" s="58"/>
      <c r="F17" s="59">
        <f t="shared" si="0"/>
        <v>0</v>
      </c>
      <c r="G17" s="27"/>
      <c r="H17" s="79" t="str">
        <f t="shared" si="2"/>
        <v>L</v>
      </c>
      <c r="I17" s="39"/>
      <c r="J17" s="66">
        <f t="shared" ref="J17:J44" si="4">I17*$J$46</f>
        <v>0</v>
      </c>
    </row>
    <row r="18" spans="1:10" ht="13.5" thickBot="1" x14ac:dyDescent="0.25">
      <c r="A18" s="129"/>
      <c r="B18" s="67"/>
      <c r="C18" s="68"/>
      <c r="D18" s="68"/>
      <c r="E18" s="69"/>
      <c r="F18" s="70">
        <f t="shared" si="0"/>
        <v>0</v>
      </c>
      <c r="G18" s="68"/>
      <c r="H18" s="79" t="str">
        <f t="shared" si="2"/>
        <v>L</v>
      </c>
      <c r="I18" s="71"/>
      <c r="J18" s="72">
        <f t="shared" si="4"/>
        <v>0</v>
      </c>
    </row>
    <row r="19" spans="1:10" x14ac:dyDescent="0.2">
      <c r="A19" s="127" t="str">
        <f>Cover!B13</f>
        <v>CODE L CONT'D  : RECOMMENDED DISPOSAL</v>
      </c>
      <c r="B19" s="60"/>
      <c r="C19" s="61"/>
      <c r="D19" s="61"/>
      <c r="E19" s="73"/>
      <c r="F19" s="74">
        <f t="shared" si="0"/>
        <v>0</v>
      </c>
      <c r="G19" s="61" t="s">
        <v>220</v>
      </c>
      <c r="H19" s="78" t="s">
        <v>125</v>
      </c>
      <c r="I19" s="75"/>
      <c r="J19" s="64">
        <f t="shared" si="4"/>
        <v>0</v>
      </c>
    </row>
    <row r="20" spans="1:10" x14ac:dyDescent="0.2">
      <c r="A20" s="128"/>
      <c r="B20" s="65"/>
      <c r="C20" s="27"/>
      <c r="D20" s="27"/>
      <c r="E20" s="44"/>
      <c r="F20" s="45">
        <f t="shared" si="0"/>
        <v>0</v>
      </c>
      <c r="G20" s="27"/>
      <c r="H20" s="79" t="str">
        <f>$H$19</f>
        <v>Disposal</v>
      </c>
      <c r="I20" s="39"/>
      <c r="J20" s="66">
        <f t="shared" si="4"/>
        <v>0</v>
      </c>
    </row>
    <row r="21" spans="1:10" x14ac:dyDescent="0.2">
      <c r="A21" s="128"/>
      <c r="B21" s="65"/>
      <c r="C21" s="27"/>
      <c r="D21" s="27"/>
      <c r="E21" s="44"/>
      <c r="F21" s="45">
        <f t="shared" si="0"/>
        <v>0</v>
      </c>
      <c r="G21" s="27"/>
      <c r="H21" s="79" t="str">
        <f t="shared" ref="H21:H27" si="5">$H$19</f>
        <v>Disposal</v>
      </c>
      <c r="I21" s="39"/>
      <c r="J21" s="66">
        <f t="shared" si="4"/>
        <v>0</v>
      </c>
    </row>
    <row r="22" spans="1:10" x14ac:dyDescent="0.2">
      <c r="A22" s="128"/>
      <c r="B22" s="65"/>
      <c r="C22" s="27"/>
      <c r="D22" s="27"/>
      <c r="E22" s="44"/>
      <c r="F22" s="45">
        <f t="shared" si="0"/>
        <v>0</v>
      </c>
      <c r="G22" s="27"/>
      <c r="H22" s="79" t="str">
        <f t="shared" si="5"/>
        <v>Disposal</v>
      </c>
      <c r="I22" s="39"/>
      <c r="J22" s="66">
        <f t="shared" si="4"/>
        <v>0</v>
      </c>
    </row>
    <row r="23" spans="1:10" x14ac:dyDescent="0.2">
      <c r="A23" s="128"/>
      <c r="B23" s="65"/>
      <c r="C23" s="27"/>
      <c r="D23" s="27"/>
      <c r="E23" s="44"/>
      <c r="F23" s="45">
        <f t="shared" si="0"/>
        <v>0</v>
      </c>
      <c r="G23" s="27"/>
      <c r="H23" s="79" t="str">
        <f t="shared" si="5"/>
        <v>Disposal</v>
      </c>
      <c r="I23" s="39"/>
      <c r="J23" s="66">
        <f t="shared" si="4"/>
        <v>0</v>
      </c>
    </row>
    <row r="24" spans="1:10" x14ac:dyDescent="0.2">
      <c r="A24" s="128"/>
      <c r="B24" s="65"/>
      <c r="C24" s="27"/>
      <c r="D24" s="27"/>
      <c r="E24" s="44"/>
      <c r="F24" s="45">
        <f t="shared" si="0"/>
        <v>0</v>
      </c>
      <c r="G24" s="27"/>
      <c r="H24" s="79" t="str">
        <f t="shared" si="5"/>
        <v>Disposal</v>
      </c>
      <c r="I24" s="39"/>
      <c r="J24" s="66">
        <f t="shared" si="4"/>
        <v>0</v>
      </c>
    </row>
    <row r="25" spans="1:10" x14ac:dyDescent="0.2">
      <c r="A25" s="128"/>
      <c r="B25" s="65"/>
      <c r="C25" s="27"/>
      <c r="D25" s="27"/>
      <c r="E25" s="44"/>
      <c r="F25" s="45">
        <f t="shared" si="0"/>
        <v>0</v>
      </c>
      <c r="G25" s="27"/>
      <c r="H25" s="79" t="str">
        <f t="shared" si="5"/>
        <v>Disposal</v>
      </c>
      <c r="I25" s="39"/>
      <c r="J25" s="66">
        <f t="shared" si="4"/>
        <v>0</v>
      </c>
    </row>
    <row r="26" spans="1:10" x14ac:dyDescent="0.2">
      <c r="A26" s="128"/>
      <c r="B26" s="65"/>
      <c r="C26" s="27"/>
      <c r="D26" s="27"/>
      <c r="E26" s="44"/>
      <c r="F26" s="45">
        <f t="shared" si="0"/>
        <v>0</v>
      </c>
      <c r="G26" s="27"/>
      <c r="H26" s="79" t="str">
        <f t="shared" si="5"/>
        <v>Disposal</v>
      </c>
      <c r="I26" s="39"/>
      <c r="J26" s="66">
        <f t="shared" si="4"/>
        <v>0</v>
      </c>
    </row>
    <row r="27" spans="1:10" ht="13.5" thickBot="1" x14ac:dyDescent="0.25">
      <c r="A27" s="129"/>
      <c r="B27" s="67"/>
      <c r="C27" s="68"/>
      <c r="D27" s="68"/>
      <c r="E27" s="76"/>
      <c r="F27" s="77">
        <f t="shared" si="0"/>
        <v>0</v>
      </c>
      <c r="G27" s="68"/>
      <c r="H27" s="79" t="str">
        <f t="shared" si="5"/>
        <v>Disposal</v>
      </c>
      <c r="I27" s="71"/>
      <c r="J27" s="72">
        <f t="shared" si="4"/>
        <v>0</v>
      </c>
    </row>
    <row r="28" spans="1:10" x14ac:dyDescent="0.2">
      <c r="A28" s="127">
        <f>Cover!B15</f>
        <v>0</v>
      </c>
      <c r="B28" s="60"/>
      <c r="C28" s="61"/>
      <c r="D28" s="61"/>
      <c r="E28" s="73"/>
      <c r="F28" s="74">
        <f t="shared" si="0"/>
        <v>0</v>
      </c>
      <c r="G28" s="61"/>
      <c r="H28" s="78"/>
      <c r="I28" s="75"/>
      <c r="J28" s="64">
        <f t="shared" si="4"/>
        <v>0</v>
      </c>
    </row>
    <row r="29" spans="1:10" x14ac:dyDescent="0.2">
      <c r="A29" s="128"/>
      <c r="B29" s="65"/>
      <c r="C29" s="27"/>
      <c r="D29" s="27"/>
      <c r="E29" s="44"/>
      <c r="F29" s="45">
        <f t="shared" si="0"/>
        <v>0</v>
      </c>
      <c r="G29" s="27"/>
      <c r="H29" s="79">
        <f>$H$28</f>
        <v>0</v>
      </c>
      <c r="I29" s="39"/>
      <c r="J29" s="66">
        <f t="shared" si="4"/>
        <v>0</v>
      </c>
    </row>
    <row r="30" spans="1:10" x14ac:dyDescent="0.2">
      <c r="A30" s="128"/>
      <c r="B30" s="65"/>
      <c r="C30" s="27"/>
      <c r="D30" s="27"/>
      <c r="E30" s="44"/>
      <c r="F30" s="45">
        <f t="shared" si="0"/>
        <v>0</v>
      </c>
      <c r="G30" s="27"/>
      <c r="H30" s="79">
        <f t="shared" ref="H30:H36" si="6">$H$28</f>
        <v>0</v>
      </c>
      <c r="I30" s="39"/>
      <c r="J30" s="66">
        <f t="shared" si="4"/>
        <v>0</v>
      </c>
    </row>
    <row r="31" spans="1:10" x14ac:dyDescent="0.2">
      <c r="A31" s="128"/>
      <c r="B31" s="65"/>
      <c r="C31" s="27"/>
      <c r="D31" s="27"/>
      <c r="E31" s="44"/>
      <c r="F31" s="45">
        <f t="shared" si="0"/>
        <v>0</v>
      </c>
      <c r="G31" s="27"/>
      <c r="H31" s="79">
        <f t="shared" si="6"/>
        <v>0</v>
      </c>
      <c r="I31" s="39"/>
      <c r="J31" s="66">
        <f t="shared" si="4"/>
        <v>0</v>
      </c>
    </row>
    <row r="32" spans="1:10" x14ac:dyDescent="0.2">
      <c r="A32" s="128"/>
      <c r="B32" s="65"/>
      <c r="C32" s="27"/>
      <c r="D32" s="27"/>
      <c r="E32" s="44"/>
      <c r="F32" s="45">
        <f t="shared" si="0"/>
        <v>0</v>
      </c>
      <c r="G32" s="27"/>
      <c r="H32" s="79">
        <f t="shared" si="6"/>
        <v>0</v>
      </c>
      <c r="I32" s="39"/>
      <c r="J32" s="66">
        <f t="shared" si="4"/>
        <v>0</v>
      </c>
    </row>
    <row r="33" spans="1:10" x14ac:dyDescent="0.2">
      <c r="A33" s="128"/>
      <c r="B33" s="65"/>
      <c r="C33" s="27"/>
      <c r="D33" s="27"/>
      <c r="E33" s="44"/>
      <c r="F33" s="45">
        <f t="shared" si="0"/>
        <v>0</v>
      </c>
      <c r="G33" s="27"/>
      <c r="H33" s="79">
        <f t="shared" si="6"/>
        <v>0</v>
      </c>
      <c r="I33" s="39"/>
      <c r="J33" s="66">
        <f t="shared" si="4"/>
        <v>0</v>
      </c>
    </row>
    <row r="34" spans="1:10" x14ac:dyDescent="0.2">
      <c r="A34" s="128"/>
      <c r="B34" s="65"/>
      <c r="C34" s="27"/>
      <c r="D34" s="27"/>
      <c r="E34" s="44"/>
      <c r="F34" s="45">
        <f t="shared" si="0"/>
        <v>0</v>
      </c>
      <c r="G34" s="27"/>
      <c r="H34" s="79">
        <f t="shared" si="6"/>
        <v>0</v>
      </c>
      <c r="I34" s="39"/>
      <c r="J34" s="66">
        <f t="shared" si="4"/>
        <v>0</v>
      </c>
    </row>
    <row r="35" spans="1:10" x14ac:dyDescent="0.2">
      <c r="A35" s="128"/>
      <c r="B35" s="65"/>
      <c r="C35" s="27"/>
      <c r="D35" s="27"/>
      <c r="E35" s="44"/>
      <c r="F35" s="45">
        <f t="shared" si="0"/>
        <v>0</v>
      </c>
      <c r="G35" s="27"/>
      <c r="H35" s="79">
        <f t="shared" si="6"/>
        <v>0</v>
      </c>
      <c r="I35" s="39"/>
      <c r="J35" s="66">
        <f t="shared" si="4"/>
        <v>0</v>
      </c>
    </row>
    <row r="36" spans="1:10" ht="13.5" thickBot="1" x14ac:dyDescent="0.25">
      <c r="A36" s="129"/>
      <c r="B36" s="67"/>
      <c r="C36" s="68"/>
      <c r="D36" s="68"/>
      <c r="E36" s="76"/>
      <c r="F36" s="77">
        <f t="shared" si="0"/>
        <v>0</v>
      </c>
      <c r="G36" s="68"/>
      <c r="H36" s="79">
        <f t="shared" si="6"/>
        <v>0</v>
      </c>
      <c r="I36" s="71"/>
      <c r="J36" s="72">
        <f t="shared" si="4"/>
        <v>0</v>
      </c>
    </row>
    <row r="37" spans="1:10" x14ac:dyDescent="0.2">
      <c r="A37" s="127">
        <f>Cover!B17</f>
        <v>0</v>
      </c>
      <c r="B37" s="86"/>
      <c r="C37" s="87"/>
      <c r="D37" s="87"/>
      <c r="E37" s="88"/>
      <c r="F37" s="74">
        <f t="shared" si="0"/>
        <v>0</v>
      </c>
      <c r="G37" s="87"/>
      <c r="H37" s="89"/>
      <c r="I37" s="90"/>
      <c r="J37" s="91">
        <f t="shared" si="4"/>
        <v>0</v>
      </c>
    </row>
    <row r="38" spans="1:10" x14ac:dyDescent="0.2">
      <c r="A38" s="128"/>
      <c r="B38" s="86"/>
      <c r="C38" s="87"/>
      <c r="D38" s="87"/>
      <c r="E38" s="88"/>
      <c r="F38" s="45">
        <f t="shared" si="0"/>
        <v>0</v>
      </c>
      <c r="G38" s="87"/>
      <c r="H38" s="79">
        <f>$H$37</f>
        <v>0</v>
      </c>
      <c r="I38" s="92"/>
      <c r="J38" s="93">
        <f t="shared" si="4"/>
        <v>0</v>
      </c>
    </row>
    <row r="39" spans="1:10" x14ac:dyDescent="0.2">
      <c r="A39" s="128"/>
      <c r="B39" s="65"/>
      <c r="C39" s="27"/>
      <c r="D39" s="27"/>
      <c r="E39" s="44"/>
      <c r="F39" s="45">
        <f t="shared" si="0"/>
        <v>0</v>
      </c>
      <c r="G39" s="27"/>
      <c r="H39" s="79">
        <f t="shared" ref="H39:H44" si="7">$H$37</f>
        <v>0</v>
      </c>
      <c r="I39" s="39"/>
      <c r="J39" s="66">
        <f t="shared" si="4"/>
        <v>0</v>
      </c>
    </row>
    <row r="40" spans="1:10" x14ac:dyDescent="0.2">
      <c r="A40" s="128"/>
      <c r="B40" s="65"/>
      <c r="C40" s="27"/>
      <c r="D40" s="27"/>
      <c r="E40" s="44"/>
      <c r="F40" s="45">
        <f t="shared" si="0"/>
        <v>0</v>
      </c>
      <c r="G40" s="27"/>
      <c r="H40" s="79">
        <f t="shared" si="7"/>
        <v>0</v>
      </c>
      <c r="I40" s="39"/>
      <c r="J40" s="66">
        <f t="shared" si="4"/>
        <v>0</v>
      </c>
    </row>
    <row r="41" spans="1:10" x14ac:dyDescent="0.2">
      <c r="A41" s="128"/>
      <c r="B41" s="65"/>
      <c r="C41" s="27"/>
      <c r="D41" s="27"/>
      <c r="E41" s="44"/>
      <c r="F41" s="45">
        <f t="shared" si="0"/>
        <v>0</v>
      </c>
      <c r="G41" s="27"/>
      <c r="H41" s="79">
        <f t="shared" si="7"/>
        <v>0</v>
      </c>
      <c r="I41" s="39"/>
      <c r="J41" s="66">
        <f t="shared" si="4"/>
        <v>0</v>
      </c>
    </row>
    <row r="42" spans="1:10" x14ac:dyDescent="0.2">
      <c r="A42" s="128"/>
      <c r="B42" s="65"/>
      <c r="C42" s="27"/>
      <c r="D42" s="27"/>
      <c r="E42" s="44"/>
      <c r="F42" s="45">
        <f t="shared" si="0"/>
        <v>0</v>
      </c>
      <c r="G42" s="27"/>
      <c r="H42" s="79">
        <f t="shared" si="7"/>
        <v>0</v>
      </c>
      <c r="I42" s="39"/>
      <c r="J42" s="66">
        <f t="shared" si="4"/>
        <v>0</v>
      </c>
    </row>
    <row r="43" spans="1:10" x14ac:dyDescent="0.2">
      <c r="A43" s="128"/>
      <c r="B43" s="65"/>
      <c r="C43" s="27"/>
      <c r="D43" s="27"/>
      <c r="E43" s="44"/>
      <c r="F43" s="45">
        <f t="shared" si="0"/>
        <v>0</v>
      </c>
      <c r="G43" s="27"/>
      <c r="H43" s="79">
        <f t="shared" si="7"/>
        <v>0</v>
      </c>
      <c r="I43" s="39"/>
      <c r="J43" s="66">
        <f t="shared" si="4"/>
        <v>0</v>
      </c>
    </row>
    <row r="44" spans="1:10" ht="13.5" thickBot="1" x14ac:dyDescent="0.25">
      <c r="A44" s="129"/>
      <c r="B44" s="67"/>
      <c r="C44" s="68"/>
      <c r="D44" s="68"/>
      <c r="E44" s="76"/>
      <c r="F44" s="77">
        <f t="shared" si="0"/>
        <v>0</v>
      </c>
      <c r="G44" s="68"/>
      <c r="H44" s="80">
        <f t="shared" si="7"/>
        <v>0</v>
      </c>
      <c r="I44" s="71"/>
      <c r="J44" s="72">
        <f t="shared" si="4"/>
        <v>0</v>
      </c>
    </row>
    <row r="45" spans="1:10" ht="13.5" thickBot="1" x14ac:dyDescent="0.25">
      <c r="E45" s="1" t="s">
        <v>74</v>
      </c>
      <c r="F45" s="46">
        <f>SUM(F9:F44)</f>
        <v>692</v>
      </c>
      <c r="H45" s="1"/>
      <c r="I45" s="1" t="s">
        <v>75</v>
      </c>
      <c r="J45" s="38">
        <f>SUM(I9:I44)</f>
        <v>4</v>
      </c>
    </row>
    <row r="46" spans="1:10" ht="13.5" thickBot="1" x14ac:dyDescent="0.25">
      <c r="H46" s="1"/>
      <c r="I46" s="1" t="s">
        <v>76</v>
      </c>
      <c r="J46" s="81">
        <v>33</v>
      </c>
    </row>
    <row r="47" spans="1:10" ht="13.5" thickBot="1" x14ac:dyDescent="0.25">
      <c r="H47" s="1"/>
      <c r="I47" s="1" t="s">
        <v>77</v>
      </c>
      <c r="J47" s="43">
        <f>J46*J45</f>
        <v>132</v>
      </c>
    </row>
    <row r="48" spans="1:10" ht="13.5" thickBot="1" x14ac:dyDescent="0.25">
      <c r="B48" s="37" t="s">
        <v>71</v>
      </c>
      <c r="C48" s="2"/>
      <c r="D48" s="3" t="s">
        <v>78</v>
      </c>
      <c r="E48" s="4" t="s">
        <v>79</v>
      </c>
    </row>
    <row r="49" spans="2:7" x14ac:dyDescent="0.2">
      <c r="B49" s="25"/>
      <c r="C49" s="130"/>
      <c r="D49" s="131"/>
      <c r="E49" s="40"/>
      <c r="F49" s="1" t="s">
        <v>80</v>
      </c>
      <c r="G49" s="45">
        <f>F45</f>
        <v>692</v>
      </c>
    </row>
    <row r="50" spans="2:7" x14ac:dyDescent="0.2">
      <c r="B50" s="26"/>
      <c r="C50" s="105"/>
      <c r="D50" s="108"/>
      <c r="E50" s="41"/>
      <c r="F50" s="1" t="s">
        <v>77</v>
      </c>
      <c r="G50" s="45">
        <f>J47</f>
        <v>132</v>
      </c>
    </row>
    <row r="51" spans="2:7" ht="13.5" thickBot="1" x14ac:dyDescent="0.25">
      <c r="B51" s="28"/>
      <c r="C51" s="125"/>
      <c r="D51" s="126"/>
      <c r="E51" s="42"/>
      <c r="F51" s="1" t="s">
        <v>81</v>
      </c>
      <c r="G51" s="47">
        <f>E52</f>
        <v>0</v>
      </c>
    </row>
    <row r="52" spans="2:7" ht="13.5" thickBot="1" x14ac:dyDescent="0.25">
      <c r="E52" s="46">
        <f>SUM(E49:E51)</f>
        <v>0</v>
      </c>
      <c r="F52" s="1" t="s">
        <v>82</v>
      </c>
      <c r="G52" s="43">
        <f>SUM(G49:G51)</f>
        <v>824</v>
      </c>
    </row>
    <row r="54" spans="2:7" x14ac:dyDescent="0.2">
      <c r="C54" s="5"/>
    </row>
    <row r="55" spans="2:7" x14ac:dyDescent="0.2">
      <c r="B55" s="5" t="s">
        <v>83</v>
      </c>
      <c r="D55" s="32" t="str">
        <f>Cover!D42</f>
        <v>FL</v>
      </c>
      <c r="E55" s="102" t="s">
        <v>84</v>
      </c>
      <c r="F55" s="36">
        <f>Cover!H42</f>
        <v>45854</v>
      </c>
    </row>
  </sheetData>
  <sheetProtection formatCells="0" selectLockedCells="1"/>
  <mergeCells count="7">
    <mergeCell ref="C50:D50"/>
    <mergeCell ref="C51:D51"/>
    <mergeCell ref="A9:A18"/>
    <mergeCell ref="A19:A27"/>
    <mergeCell ref="A28:A36"/>
    <mergeCell ref="A37:A44"/>
    <mergeCell ref="C49:D49"/>
  </mergeCells>
  <phoneticPr fontId="0" type="noConversion"/>
  <conditionalFormatting sqref="B9">
    <cfRule type="containsText" dxfId="3" priority="2" operator="containsText" text="NCC">
      <formula>NOT(ISERROR(SEARCH("NCC",B9)))</formula>
    </cfRule>
  </conditionalFormatting>
  <conditionalFormatting sqref="F4">
    <cfRule type="containsText" dxfId="2" priority="1" operator="containsText" text="NCC">
      <formula>NOT(ISERROR(SEARCH("NCC",F4)))</formula>
    </cfRule>
  </conditionalFormatting>
  <dataValidations count="1">
    <dataValidation type="list" allowBlank="1" showInputMessage="1" showErrorMessage="1" sqref="B49:B51 H9 H19 H28 H37" xr:uid="{00000000-0002-0000-0100-000000000000}">
      <formula1>LIST_CODE</formula1>
    </dataValidation>
  </dataValidations>
  <printOptions horizontalCentered="1"/>
  <pageMargins left="0.25" right="0.25" top="0.44" bottom="0.36" header="0.2" footer="0.17"/>
  <pageSetup scale="80" fitToHeight="0" orientation="landscape" r:id="rId1"/>
  <headerFooter alignWithMargins="0">
    <oddHeader>&amp;C&amp;"Arial,Bold"&amp;14REPAIR ESTIMATE FORM</oddHeader>
    <oddFooter xml:space="preserve">&amp;LFRM-OP-204A.Rev4 Augusta Non-Contract&amp;CEstimate&amp;RRevised 1/19/17
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 xr:uid="{00000000-0002-0000-0100-000001000000}">
          <x14:formula1>
            <xm:f>'DATA SHEET'!$G$2:$G$5</xm:f>
          </x14:formula1>
          <xm:sqref>J46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55"/>
  <sheetViews>
    <sheetView zoomScale="75" zoomScaleNormal="75" workbookViewId="0">
      <selection activeCell="J46" sqref="J46"/>
    </sheetView>
  </sheetViews>
  <sheetFormatPr defaultRowHeight="12.75" x14ac:dyDescent="0.2"/>
  <cols>
    <col min="1" max="1" width="6.28515625" customWidth="1"/>
    <col min="2" max="2" width="7" customWidth="1"/>
    <col min="3" max="3" width="17.7109375" customWidth="1"/>
    <col min="4" max="4" width="35.5703125" customWidth="1"/>
    <col min="5" max="5" width="14" customWidth="1"/>
    <col min="6" max="6" width="21.5703125" customWidth="1"/>
    <col min="7" max="7" width="33.7109375" customWidth="1"/>
    <col min="8" max="8" width="7.5703125" customWidth="1"/>
    <col min="9" max="9" width="14.28515625" customWidth="1"/>
    <col min="10" max="10" width="12.7109375" customWidth="1"/>
  </cols>
  <sheetData>
    <row r="1" spans="1:10" x14ac:dyDescent="0.2">
      <c r="C1" s="5" t="s">
        <v>57</v>
      </c>
      <c r="D1" s="29">
        <f>Cover!$H$4</f>
        <v>3655513</v>
      </c>
      <c r="E1" s="1" t="s">
        <v>58</v>
      </c>
      <c r="F1" s="32">
        <f>Cover!$B$6</f>
        <v>2015</v>
      </c>
      <c r="G1" s="32"/>
    </row>
    <row r="2" spans="1:10" x14ac:dyDescent="0.2">
      <c r="C2" s="5" t="s">
        <v>2</v>
      </c>
      <c r="D2" s="17" t="str">
        <f>Cover!$B$4</f>
        <v>215246</v>
      </c>
      <c r="E2" s="1" t="s">
        <v>59</v>
      </c>
      <c r="F2" s="33" t="str">
        <f>Cover!$D$6</f>
        <v>CLUB CAR</v>
      </c>
      <c r="G2" s="34"/>
    </row>
    <row r="3" spans="1:10" x14ac:dyDescent="0.2">
      <c r="C3" s="5" t="s">
        <v>3</v>
      </c>
      <c r="D3" s="29">
        <f>Cover!$D$4</f>
        <v>0</v>
      </c>
      <c r="E3" s="1" t="s">
        <v>60</v>
      </c>
      <c r="F3" s="33" t="str">
        <f>Cover!$G$6</f>
        <v>TRANS</v>
      </c>
      <c r="G3" s="34"/>
    </row>
    <row r="4" spans="1:10" x14ac:dyDescent="0.2">
      <c r="C4" s="5" t="s">
        <v>61</v>
      </c>
      <c r="D4" s="30">
        <f>Cover!$G$8</f>
        <v>964</v>
      </c>
      <c r="E4" s="1" t="s">
        <v>0</v>
      </c>
      <c r="F4" s="85" t="str">
        <f>Cover!E2</f>
        <v>NCC</v>
      </c>
      <c r="G4" s="34"/>
    </row>
    <row r="5" spans="1:10" x14ac:dyDescent="0.2">
      <c r="C5" s="5" t="s">
        <v>62</v>
      </c>
      <c r="D5" s="32" t="str">
        <f>Cover!$E$4</f>
        <v>101022610 Marshal</v>
      </c>
      <c r="E5" s="1" t="s">
        <v>63</v>
      </c>
      <c r="F5" s="35" t="str">
        <f>Cover!$B$8</f>
        <v>UTILITY CART</v>
      </c>
      <c r="G5" s="32"/>
    </row>
    <row r="6" spans="1:10" ht="13.5" thickBot="1" x14ac:dyDescent="0.25"/>
    <row r="7" spans="1:10" x14ac:dyDescent="0.2">
      <c r="B7" s="18"/>
      <c r="C7" s="18"/>
      <c r="D7" s="18"/>
      <c r="E7" s="19" t="s">
        <v>64</v>
      </c>
      <c r="F7" s="19" t="s">
        <v>16</v>
      </c>
      <c r="G7" s="18"/>
      <c r="H7" s="19" t="s">
        <v>65</v>
      </c>
      <c r="I7" s="20" t="s">
        <v>14</v>
      </c>
      <c r="J7" s="20" t="s">
        <v>14</v>
      </c>
    </row>
    <row r="8" spans="1:10" ht="13.5" thickBot="1" x14ac:dyDescent="0.25">
      <c r="B8" s="56" t="s">
        <v>66</v>
      </c>
      <c r="C8" s="56" t="s">
        <v>67</v>
      </c>
      <c r="D8" s="56" t="s">
        <v>68</v>
      </c>
      <c r="E8" s="57" t="s">
        <v>69</v>
      </c>
      <c r="F8" s="57" t="s">
        <v>69</v>
      </c>
      <c r="G8" s="56" t="s">
        <v>70</v>
      </c>
      <c r="H8" s="57" t="s">
        <v>71</v>
      </c>
      <c r="I8" s="56" t="s">
        <v>72</v>
      </c>
      <c r="J8" s="56" t="s">
        <v>73</v>
      </c>
    </row>
    <row r="9" spans="1:10" x14ac:dyDescent="0.2">
      <c r="A9" s="127" t="str">
        <f>Cover!B11</f>
        <v>CODE L: GENERATOR, GENERATOR BELT, BATTERY</v>
      </c>
      <c r="B9" s="84"/>
      <c r="C9" s="61"/>
      <c r="D9" s="61"/>
      <c r="E9" s="58">
        <v>0</v>
      </c>
      <c r="F9" s="62">
        <f t="shared" ref="F9:F44" si="0">B9*E9</f>
        <v>0</v>
      </c>
      <c r="G9" s="94"/>
      <c r="H9" s="95"/>
      <c r="I9" s="96"/>
      <c r="J9" s="97">
        <f t="shared" ref="J9:J44" si="1">I9*$J$46</f>
        <v>0</v>
      </c>
    </row>
    <row r="10" spans="1:10" x14ac:dyDescent="0.2">
      <c r="A10" s="128"/>
      <c r="B10" s="65"/>
      <c r="C10" s="27"/>
      <c r="D10" s="27"/>
      <c r="E10" s="58">
        <v>0</v>
      </c>
      <c r="F10" s="59">
        <f t="shared" si="0"/>
        <v>0</v>
      </c>
      <c r="G10" s="27"/>
      <c r="H10" s="79">
        <f>$H$9</f>
        <v>0</v>
      </c>
      <c r="I10" s="39">
        <v>0</v>
      </c>
      <c r="J10" s="66">
        <f t="shared" si="1"/>
        <v>0</v>
      </c>
    </row>
    <row r="11" spans="1:10" x14ac:dyDescent="0.2">
      <c r="A11" s="128"/>
      <c r="B11" s="65"/>
      <c r="C11" s="27"/>
      <c r="D11" s="27"/>
      <c r="E11" s="58">
        <v>0</v>
      </c>
      <c r="F11" s="59">
        <f t="shared" si="0"/>
        <v>0</v>
      </c>
      <c r="G11" s="27"/>
      <c r="H11" s="79">
        <f t="shared" ref="H11:H18" si="2">$H$9</f>
        <v>0</v>
      </c>
      <c r="I11" s="39">
        <v>0</v>
      </c>
      <c r="J11" s="66">
        <f t="shared" si="1"/>
        <v>0</v>
      </c>
    </row>
    <row r="12" spans="1:10" x14ac:dyDescent="0.2">
      <c r="A12" s="128"/>
      <c r="B12" s="65"/>
      <c r="C12" s="27"/>
      <c r="D12" s="27"/>
      <c r="E12" s="58">
        <v>0</v>
      </c>
      <c r="F12" s="59">
        <f t="shared" si="0"/>
        <v>0</v>
      </c>
      <c r="G12" s="27"/>
      <c r="H12" s="79">
        <f t="shared" si="2"/>
        <v>0</v>
      </c>
      <c r="I12" s="39">
        <v>0</v>
      </c>
      <c r="J12" s="66">
        <f t="shared" si="1"/>
        <v>0</v>
      </c>
    </row>
    <row r="13" spans="1:10" x14ac:dyDescent="0.2">
      <c r="A13" s="128"/>
      <c r="B13" s="65"/>
      <c r="C13" s="27"/>
      <c r="D13" s="27"/>
      <c r="E13" s="58">
        <v>0</v>
      </c>
      <c r="F13" s="59">
        <f t="shared" si="0"/>
        <v>0</v>
      </c>
      <c r="G13" s="27"/>
      <c r="H13" s="79">
        <f t="shared" si="2"/>
        <v>0</v>
      </c>
      <c r="I13" s="39">
        <v>0</v>
      </c>
      <c r="J13" s="66">
        <f t="shared" si="1"/>
        <v>0</v>
      </c>
    </row>
    <row r="14" spans="1:10" x14ac:dyDescent="0.2">
      <c r="A14" s="128"/>
      <c r="B14" s="65"/>
      <c r="C14" s="27"/>
      <c r="D14" s="27"/>
      <c r="E14" s="58">
        <v>0</v>
      </c>
      <c r="F14" s="59">
        <f t="shared" si="0"/>
        <v>0</v>
      </c>
      <c r="G14" s="27"/>
      <c r="H14" s="79">
        <f t="shared" si="2"/>
        <v>0</v>
      </c>
      <c r="I14" s="39">
        <v>0</v>
      </c>
      <c r="J14" s="66">
        <f t="shared" si="1"/>
        <v>0</v>
      </c>
    </row>
    <row r="15" spans="1:10" x14ac:dyDescent="0.2">
      <c r="A15" s="128"/>
      <c r="B15" s="65"/>
      <c r="C15" s="27"/>
      <c r="D15" s="27"/>
      <c r="E15" s="58">
        <v>0</v>
      </c>
      <c r="F15" s="59">
        <f t="shared" si="0"/>
        <v>0</v>
      </c>
      <c r="G15" s="27"/>
      <c r="H15" s="79">
        <f t="shared" si="2"/>
        <v>0</v>
      </c>
      <c r="I15" s="39">
        <v>0</v>
      </c>
      <c r="J15" s="66">
        <f t="shared" si="1"/>
        <v>0</v>
      </c>
    </row>
    <row r="16" spans="1:10" x14ac:dyDescent="0.2">
      <c r="A16" s="128"/>
      <c r="B16" s="65"/>
      <c r="C16" s="27"/>
      <c r="D16" s="27"/>
      <c r="E16" s="58">
        <v>0</v>
      </c>
      <c r="F16" s="59">
        <f t="shared" si="0"/>
        <v>0</v>
      </c>
      <c r="G16" s="27"/>
      <c r="H16" s="79">
        <f t="shared" si="2"/>
        <v>0</v>
      </c>
      <c r="I16" s="39">
        <v>0</v>
      </c>
      <c r="J16" s="66">
        <f t="shared" si="1"/>
        <v>0</v>
      </c>
    </row>
    <row r="17" spans="1:10" x14ac:dyDescent="0.2">
      <c r="A17" s="128"/>
      <c r="B17" s="65"/>
      <c r="C17" s="27"/>
      <c r="D17" s="27"/>
      <c r="E17" s="58">
        <v>0</v>
      </c>
      <c r="F17" s="59">
        <f t="shared" si="0"/>
        <v>0</v>
      </c>
      <c r="G17" s="27"/>
      <c r="H17" s="79">
        <f t="shared" si="2"/>
        <v>0</v>
      </c>
      <c r="I17" s="39">
        <v>0</v>
      </c>
      <c r="J17" s="66">
        <f t="shared" si="1"/>
        <v>0</v>
      </c>
    </row>
    <row r="18" spans="1:10" ht="13.5" thickBot="1" x14ac:dyDescent="0.25">
      <c r="A18" s="129"/>
      <c r="B18" s="67"/>
      <c r="C18" s="68"/>
      <c r="D18" s="68"/>
      <c r="E18" s="69">
        <v>0</v>
      </c>
      <c r="F18" s="70">
        <f t="shared" si="0"/>
        <v>0</v>
      </c>
      <c r="G18" s="68"/>
      <c r="H18" s="79">
        <f t="shared" si="2"/>
        <v>0</v>
      </c>
      <c r="I18" s="71">
        <v>0</v>
      </c>
      <c r="J18" s="72">
        <f t="shared" si="1"/>
        <v>0</v>
      </c>
    </row>
    <row r="19" spans="1:10" x14ac:dyDescent="0.2">
      <c r="A19" s="127" t="str">
        <f>Cover!B13</f>
        <v>CODE L CONT'D  : RECOMMENDED DISPOSAL</v>
      </c>
      <c r="B19" s="60"/>
      <c r="C19" s="61"/>
      <c r="D19" s="61"/>
      <c r="E19" s="58">
        <v>0</v>
      </c>
      <c r="F19" s="74">
        <f t="shared" si="0"/>
        <v>0</v>
      </c>
      <c r="G19" s="61"/>
      <c r="H19" s="78"/>
      <c r="I19" s="75"/>
      <c r="J19" s="64">
        <f t="shared" si="1"/>
        <v>0</v>
      </c>
    </row>
    <row r="20" spans="1:10" x14ac:dyDescent="0.2">
      <c r="A20" s="128"/>
      <c r="B20" s="65"/>
      <c r="C20" s="27"/>
      <c r="D20" s="27"/>
      <c r="E20" s="58">
        <v>0</v>
      </c>
      <c r="F20" s="45">
        <f t="shared" si="0"/>
        <v>0</v>
      </c>
      <c r="G20" s="27"/>
      <c r="H20" s="79">
        <f>$H$19</f>
        <v>0</v>
      </c>
      <c r="I20" s="39"/>
      <c r="J20" s="66">
        <f t="shared" si="1"/>
        <v>0</v>
      </c>
    </row>
    <row r="21" spans="1:10" x14ac:dyDescent="0.2">
      <c r="A21" s="128"/>
      <c r="B21" s="65"/>
      <c r="C21" s="27"/>
      <c r="D21" s="27"/>
      <c r="E21" s="58">
        <v>0</v>
      </c>
      <c r="F21" s="45">
        <f t="shared" si="0"/>
        <v>0</v>
      </c>
      <c r="G21" s="27"/>
      <c r="H21" s="79">
        <f t="shared" ref="H21:H27" si="3">$H$19</f>
        <v>0</v>
      </c>
      <c r="I21" s="39"/>
      <c r="J21" s="66">
        <f t="shared" si="1"/>
        <v>0</v>
      </c>
    </row>
    <row r="22" spans="1:10" x14ac:dyDescent="0.2">
      <c r="A22" s="128"/>
      <c r="B22" s="65"/>
      <c r="C22" s="27"/>
      <c r="D22" s="27"/>
      <c r="E22" s="58">
        <v>0</v>
      </c>
      <c r="F22" s="45">
        <f t="shared" si="0"/>
        <v>0</v>
      </c>
      <c r="G22" s="27"/>
      <c r="H22" s="79">
        <f t="shared" si="3"/>
        <v>0</v>
      </c>
      <c r="I22" s="39"/>
      <c r="J22" s="66">
        <f t="shared" si="1"/>
        <v>0</v>
      </c>
    </row>
    <row r="23" spans="1:10" x14ac:dyDescent="0.2">
      <c r="A23" s="128"/>
      <c r="B23" s="65"/>
      <c r="C23" s="27"/>
      <c r="D23" s="27"/>
      <c r="E23" s="58">
        <v>0</v>
      </c>
      <c r="F23" s="45">
        <f t="shared" si="0"/>
        <v>0</v>
      </c>
      <c r="G23" s="27"/>
      <c r="H23" s="79">
        <f t="shared" si="3"/>
        <v>0</v>
      </c>
      <c r="I23" s="39"/>
      <c r="J23" s="66">
        <f t="shared" si="1"/>
        <v>0</v>
      </c>
    </row>
    <row r="24" spans="1:10" x14ac:dyDescent="0.2">
      <c r="A24" s="128"/>
      <c r="B24" s="65"/>
      <c r="C24" s="27"/>
      <c r="D24" s="27"/>
      <c r="E24" s="58">
        <v>0</v>
      </c>
      <c r="F24" s="45">
        <f t="shared" si="0"/>
        <v>0</v>
      </c>
      <c r="G24" s="27"/>
      <c r="H24" s="79">
        <f t="shared" si="3"/>
        <v>0</v>
      </c>
      <c r="I24" s="39"/>
      <c r="J24" s="66">
        <f t="shared" si="1"/>
        <v>0</v>
      </c>
    </row>
    <row r="25" spans="1:10" x14ac:dyDescent="0.2">
      <c r="A25" s="128"/>
      <c r="B25" s="65"/>
      <c r="C25" s="27"/>
      <c r="D25" s="27"/>
      <c r="E25" s="58">
        <v>0</v>
      </c>
      <c r="F25" s="45">
        <f t="shared" si="0"/>
        <v>0</v>
      </c>
      <c r="G25" s="27"/>
      <c r="H25" s="79">
        <f t="shared" si="3"/>
        <v>0</v>
      </c>
      <c r="I25" s="39">
        <v>0</v>
      </c>
      <c r="J25" s="66">
        <f t="shared" si="1"/>
        <v>0</v>
      </c>
    </row>
    <row r="26" spans="1:10" x14ac:dyDescent="0.2">
      <c r="A26" s="128"/>
      <c r="B26" s="65"/>
      <c r="C26" s="27"/>
      <c r="D26" s="27"/>
      <c r="E26" s="58">
        <v>0</v>
      </c>
      <c r="F26" s="45">
        <f t="shared" si="0"/>
        <v>0</v>
      </c>
      <c r="G26" s="27"/>
      <c r="H26" s="79">
        <f t="shared" si="3"/>
        <v>0</v>
      </c>
      <c r="I26" s="39">
        <v>0</v>
      </c>
      <c r="J26" s="66">
        <f t="shared" si="1"/>
        <v>0</v>
      </c>
    </row>
    <row r="27" spans="1:10" ht="13.5" thickBot="1" x14ac:dyDescent="0.25">
      <c r="A27" s="129"/>
      <c r="B27" s="67"/>
      <c r="C27" s="68"/>
      <c r="D27" s="68"/>
      <c r="E27" s="58">
        <v>0</v>
      </c>
      <c r="F27" s="77">
        <f t="shared" si="0"/>
        <v>0</v>
      </c>
      <c r="G27" s="68"/>
      <c r="H27" s="79">
        <f t="shared" si="3"/>
        <v>0</v>
      </c>
      <c r="I27" s="71">
        <v>0</v>
      </c>
      <c r="J27" s="72">
        <f t="shared" si="1"/>
        <v>0</v>
      </c>
    </row>
    <row r="28" spans="1:10" x14ac:dyDescent="0.2">
      <c r="A28" s="127">
        <f>Cover!B15</f>
        <v>0</v>
      </c>
      <c r="B28" s="60"/>
      <c r="C28" s="61"/>
      <c r="D28" s="61"/>
      <c r="E28" s="58">
        <v>0</v>
      </c>
      <c r="F28" s="74">
        <f t="shared" si="0"/>
        <v>0</v>
      </c>
      <c r="G28" s="61"/>
      <c r="H28" s="78"/>
      <c r="I28" s="75"/>
      <c r="J28" s="64">
        <f t="shared" si="1"/>
        <v>0</v>
      </c>
    </row>
    <row r="29" spans="1:10" x14ac:dyDescent="0.2">
      <c r="A29" s="128"/>
      <c r="B29" s="65"/>
      <c r="C29" s="27"/>
      <c r="D29" s="27"/>
      <c r="E29" s="58">
        <v>0</v>
      </c>
      <c r="F29" s="45">
        <f t="shared" si="0"/>
        <v>0</v>
      </c>
      <c r="G29" s="27"/>
      <c r="H29" s="79">
        <f>$H$28</f>
        <v>0</v>
      </c>
      <c r="I29" s="39">
        <v>0</v>
      </c>
      <c r="J29" s="66">
        <f t="shared" si="1"/>
        <v>0</v>
      </c>
    </row>
    <row r="30" spans="1:10" x14ac:dyDescent="0.2">
      <c r="A30" s="128"/>
      <c r="B30" s="65"/>
      <c r="C30" s="27"/>
      <c r="D30" s="27"/>
      <c r="E30" s="58">
        <v>0</v>
      </c>
      <c r="F30" s="45">
        <f t="shared" si="0"/>
        <v>0</v>
      </c>
      <c r="G30" s="27"/>
      <c r="H30" s="79">
        <f t="shared" ref="H30:H36" si="4">$H$28</f>
        <v>0</v>
      </c>
      <c r="I30" s="39">
        <v>0</v>
      </c>
      <c r="J30" s="66">
        <f t="shared" si="1"/>
        <v>0</v>
      </c>
    </row>
    <row r="31" spans="1:10" x14ac:dyDescent="0.2">
      <c r="A31" s="128"/>
      <c r="B31" s="65"/>
      <c r="C31" s="27"/>
      <c r="D31" s="27"/>
      <c r="E31" s="44">
        <v>0</v>
      </c>
      <c r="F31" s="45">
        <f t="shared" si="0"/>
        <v>0</v>
      </c>
      <c r="G31" s="27"/>
      <c r="H31" s="79">
        <f t="shared" si="4"/>
        <v>0</v>
      </c>
      <c r="I31" s="39">
        <v>0</v>
      </c>
      <c r="J31" s="66">
        <f t="shared" si="1"/>
        <v>0</v>
      </c>
    </row>
    <row r="32" spans="1:10" x14ac:dyDescent="0.2">
      <c r="A32" s="128"/>
      <c r="B32" s="65"/>
      <c r="C32" s="27"/>
      <c r="D32" s="27"/>
      <c r="E32" s="44">
        <v>0</v>
      </c>
      <c r="F32" s="45">
        <f t="shared" si="0"/>
        <v>0</v>
      </c>
      <c r="G32" s="27"/>
      <c r="H32" s="79">
        <f t="shared" si="4"/>
        <v>0</v>
      </c>
      <c r="I32" s="39">
        <v>0</v>
      </c>
      <c r="J32" s="66">
        <f t="shared" si="1"/>
        <v>0</v>
      </c>
    </row>
    <row r="33" spans="1:10" x14ac:dyDescent="0.2">
      <c r="A33" s="128"/>
      <c r="B33" s="65"/>
      <c r="C33" s="27"/>
      <c r="D33" s="27"/>
      <c r="E33" s="44">
        <v>0</v>
      </c>
      <c r="F33" s="45">
        <f t="shared" si="0"/>
        <v>0</v>
      </c>
      <c r="G33" s="27"/>
      <c r="H33" s="79">
        <f t="shared" si="4"/>
        <v>0</v>
      </c>
      <c r="I33" s="39">
        <v>0</v>
      </c>
      <c r="J33" s="66">
        <f t="shared" si="1"/>
        <v>0</v>
      </c>
    </row>
    <row r="34" spans="1:10" x14ac:dyDescent="0.2">
      <c r="A34" s="128"/>
      <c r="B34" s="65"/>
      <c r="C34" s="27"/>
      <c r="D34" s="27"/>
      <c r="E34" s="44">
        <v>0</v>
      </c>
      <c r="F34" s="45">
        <f t="shared" si="0"/>
        <v>0</v>
      </c>
      <c r="G34" s="27"/>
      <c r="H34" s="79">
        <f t="shared" si="4"/>
        <v>0</v>
      </c>
      <c r="I34" s="39">
        <v>0</v>
      </c>
      <c r="J34" s="66">
        <f t="shared" si="1"/>
        <v>0</v>
      </c>
    </row>
    <row r="35" spans="1:10" x14ac:dyDescent="0.2">
      <c r="A35" s="128"/>
      <c r="B35" s="65"/>
      <c r="C35" s="27"/>
      <c r="D35" s="27"/>
      <c r="E35" s="44">
        <v>0</v>
      </c>
      <c r="F35" s="45">
        <f t="shared" si="0"/>
        <v>0</v>
      </c>
      <c r="G35" s="27"/>
      <c r="H35" s="79">
        <f t="shared" si="4"/>
        <v>0</v>
      </c>
      <c r="I35" s="39">
        <v>0</v>
      </c>
      <c r="J35" s="66">
        <f t="shared" si="1"/>
        <v>0</v>
      </c>
    </row>
    <row r="36" spans="1:10" ht="13.5" thickBot="1" x14ac:dyDescent="0.25">
      <c r="A36" s="129"/>
      <c r="B36" s="67"/>
      <c r="C36" s="68"/>
      <c r="D36" s="68"/>
      <c r="E36" s="76">
        <v>0</v>
      </c>
      <c r="F36" s="77">
        <f t="shared" si="0"/>
        <v>0</v>
      </c>
      <c r="G36" s="68"/>
      <c r="H36" s="79">
        <f t="shared" si="4"/>
        <v>0</v>
      </c>
      <c r="I36" s="71">
        <v>0</v>
      </c>
      <c r="J36" s="72">
        <f t="shared" si="1"/>
        <v>0</v>
      </c>
    </row>
    <row r="37" spans="1:10" x14ac:dyDescent="0.2">
      <c r="A37" s="127">
        <f>Cover!B17</f>
        <v>0</v>
      </c>
      <c r="B37" s="60"/>
      <c r="C37" s="61"/>
      <c r="D37" s="61"/>
      <c r="E37" s="73">
        <v>0</v>
      </c>
      <c r="F37" s="74">
        <f t="shared" si="0"/>
        <v>0</v>
      </c>
      <c r="G37" s="61"/>
      <c r="H37" s="78"/>
      <c r="I37" s="75">
        <v>0</v>
      </c>
      <c r="J37" s="64">
        <f t="shared" si="1"/>
        <v>0</v>
      </c>
    </row>
    <row r="38" spans="1:10" x14ac:dyDescent="0.2">
      <c r="A38" s="128"/>
      <c r="B38" s="65"/>
      <c r="C38" s="27"/>
      <c r="D38" s="27"/>
      <c r="E38" s="44">
        <v>0</v>
      </c>
      <c r="F38" s="45">
        <f t="shared" si="0"/>
        <v>0</v>
      </c>
      <c r="G38" s="27"/>
      <c r="H38" s="79">
        <f>$H$37</f>
        <v>0</v>
      </c>
      <c r="I38" s="39">
        <v>0</v>
      </c>
      <c r="J38" s="66">
        <f t="shared" si="1"/>
        <v>0</v>
      </c>
    </row>
    <row r="39" spans="1:10" x14ac:dyDescent="0.2">
      <c r="A39" s="128"/>
      <c r="B39" s="65"/>
      <c r="C39" s="27"/>
      <c r="D39" s="27"/>
      <c r="E39" s="44">
        <v>0</v>
      </c>
      <c r="F39" s="45">
        <f t="shared" si="0"/>
        <v>0</v>
      </c>
      <c r="G39" s="27"/>
      <c r="H39" s="79">
        <f t="shared" ref="H39:H44" si="5">$H$37</f>
        <v>0</v>
      </c>
      <c r="I39" s="39">
        <v>0</v>
      </c>
      <c r="J39" s="66">
        <f t="shared" si="1"/>
        <v>0</v>
      </c>
    </row>
    <row r="40" spans="1:10" x14ac:dyDescent="0.2">
      <c r="A40" s="128"/>
      <c r="B40" s="65"/>
      <c r="C40" s="27"/>
      <c r="D40" s="27"/>
      <c r="E40" s="44">
        <v>0</v>
      </c>
      <c r="F40" s="45">
        <f t="shared" si="0"/>
        <v>0</v>
      </c>
      <c r="G40" s="27"/>
      <c r="H40" s="79">
        <f t="shared" si="5"/>
        <v>0</v>
      </c>
      <c r="I40" s="39">
        <v>0</v>
      </c>
      <c r="J40" s="66">
        <f t="shared" si="1"/>
        <v>0</v>
      </c>
    </row>
    <row r="41" spans="1:10" x14ac:dyDescent="0.2">
      <c r="A41" s="128"/>
      <c r="B41" s="65"/>
      <c r="C41" s="27"/>
      <c r="D41" s="27"/>
      <c r="E41" s="44">
        <v>0</v>
      </c>
      <c r="F41" s="45">
        <f t="shared" si="0"/>
        <v>0</v>
      </c>
      <c r="G41" s="27"/>
      <c r="H41" s="79">
        <f t="shared" si="5"/>
        <v>0</v>
      </c>
      <c r="I41" s="39">
        <v>0</v>
      </c>
      <c r="J41" s="66">
        <f t="shared" si="1"/>
        <v>0</v>
      </c>
    </row>
    <row r="42" spans="1:10" x14ac:dyDescent="0.2">
      <c r="A42" s="128"/>
      <c r="B42" s="65"/>
      <c r="C42" s="27"/>
      <c r="D42" s="27"/>
      <c r="E42" s="44">
        <v>0</v>
      </c>
      <c r="F42" s="45">
        <f t="shared" si="0"/>
        <v>0</v>
      </c>
      <c r="G42" s="27"/>
      <c r="H42" s="79">
        <f t="shared" si="5"/>
        <v>0</v>
      </c>
      <c r="I42" s="39">
        <v>0</v>
      </c>
      <c r="J42" s="66">
        <f t="shared" si="1"/>
        <v>0</v>
      </c>
    </row>
    <row r="43" spans="1:10" x14ac:dyDescent="0.2">
      <c r="A43" s="128"/>
      <c r="B43" s="65"/>
      <c r="C43" s="27"/>
      <c r="D43" s="27"/>
      <c r="E43" s="44">
        <v>0</v>
      </c>
      <c r="F43" s="45">
        <f t="shared" si="0"/>
        <v>0</v>
      </c>
      <c r="G43" s="27"/>
      <c r="H43" s="79">
        <f t="shared" si="5"/>
        <v>0</v>
      </c>
      <c r="I43" s="39">
        <v>0</v>
      </c>
      <c r="J43" s="66">
        <f t="shared" si="1"/>
        <v>0</v>
      </c>
    </row>
    <row r="44" spans="1:10" ht="13.5" thickBot="1" x14ac:dyDescent="0.25">
      <c r="A44" s="129"/>
      <c r="B44" s="67"/>
      <c r="C44" s="68"/>
      <c r="D44" s="68"/>
      <c r="E44" s="76">
        <v>0</v>
      </c>
      <c r="F44" s="77">
        <f t="shared" si="0"/>
        <v>0</v>
      </c>
      <c r="G44" s="68"/>
      <c r="H44" s="80">
        <f t="shared" si="5"/>
        <v>0</v>
      </c>
      <c r="I44" s="71">
        <v>0</v>
      </c>
      <c r="J44" s="72">
        <f t="shared" si="1"/>
        <v>0</v>
      </c>
    </row>
    <row r="45" spans="1:10" ht="13.5" thickBot="1" x14ac:dyDescent="0.25">
      <c r="E45" s="1" t="s">
        <v>74</v>
      </c>
      <c r="F45" s="46">
        <f>SUM(F9:F44)</f>
        <v>0</v>
      </c>
      <c r="H45" s="1"/>
      <c r="I45" s="1" t="s">
        <v>75</v>
      </c>
      <c r="J45" s="38">
        <f>SUM(I9:I44)</f>
        <v>0</v>
      </c>
    </row>
    <row r="46" spans="1:10" ht="13.5" thickBot="1" x14ac:dyDescent="0.25">
      <c r="H46" s="1"/>
      <c r="I46" s="1" t="s">
        <v>76</v>
      </c>
      <c r="J46" s="81">
        <v>33</v>
      </c>
    </row>
    <row r="47" spans="1:10" ht="13.5" thickBot="1" x14ac:dyDescent="0.25">
      <c r="H47" s="1"/>
      <c r="I47" s="1" t="s">
        <v>77</v>
      </c>
      <c r="J47" s="43">
        <f>J46*J45</f>
        <v>0</v>
      </c>
    </row>
    <row r="48" spans="1:10" ht="13.5" thickBot="1" x14ac:dyDescent="0.25">
      <c r="B48" s="37" t="s">
        <v>71</v>
      </c>
      <c r="C48" s="2"/>
      <c r="D48" s="3" t="s">
        <v>78</v>
      </c>
      <c r="E48" s="4" t="s">
        <v>79</v>
      </c>
    </row>
    <row r="49" spans="2:7" x14ac:dyDescent="0.2">
      <c r="B49" s="25"/>
      <c r="C49" s="130"/>
      <c r="D49" s="131"/>
      <c r="E49" s="40"/>
      <c r="F49" s="1" t="s">
        <v>80</v>
      </c>
      <c r="G49" s="45">
        <f>F45</f>
        <v>0</v>
      </c>
    </row>
    <row r="50" spans="2:7" x14ac:dyDescent="0.2">
      <c r="B50" s="26"/>
      <c r="C50" s="105"/>
      <c r="D50" s="108"/>
      <c r="E50" s="41"/>
      <c r="F50" s="1" t="s">
        <v>77</v>
      </c>
      <c r="G50" s="45">
        <f>J47</f>
        <v>0</v>
      </c>
    </row>
    <row r="51" spans="2:7" ht="13.5" thickBot="1" x14ac:dyDescent="0.25">
      <c r="B51" s="28"/>
      <c r="C51" s="125"/>
      <c r="D51" s="126"/>
      <c r="E51" s="42"/>
      <c r="F51" s="1" t="s">
        <v>81</v>
      </c>
      <c r="G51" s="47">
        <f>E52</f>
        <v>0</v>
      </c>
    </row>
    <row r="52" spans="2:7" ht="13.5" thickBot="1" x14ac:dyDescent="0.25">
      <c r="E52" s="46">
        <f>SUM(E49:E51)</f>
        <v>0</v>
      </c>
      <c r="F52" s="1" t="s">
        <v>82</v>
      </c>
      <c r="G52" s="43">
        <f>SUM(G49:G51)</f>
        <v>0</v>
      </c>
    </row>
    <row r="54" spans="2:7" x14ac:dyDescent="0.2">
      <c r="C54" s="5"/>
    </row>
    <row r="55" spans="2:7" x14ac:dyDescent="0.2">
      <c r="B55" s="5" t="s">
        <v>83</v>
      </c>
      <c r="D55" s="32" t="str">
        <f>Cover!D42</f>
        <v>FL</v>
      </c>
      <c r="E55" s="102" t="s">
        <v>84</v>
      </c>
      <c r="F55" s="36">
        <f>Cover!H42</f>
        <v>45854</v>
      </c>
    </row>
  </sheetData>
  <sheetProtection algorithmName="SHA-512" hashValue="xSfOrd1iYSYlsM7W5dPnMpSEBiw3jPodWr+OcdHLZZd5+jg91GbA6rKZ3BAFYl0ZdkmgUpjiBbfH8yU4SLVcZA==" saltValue="HW0rEfj3tljv6hCs4ytwUw==" spinCount="100000" sheet="1" objects="1" scenarios="1" formatCells="0" selectLockedCells="1"/>
  <mergeCells count="7">
    <mergeCell ref="C51:D51"/>
    <mergeCell ref="A9:A18"/>
    <mergeCell ref="A19:A27"/>
    <mergeCell ref="A28:A36"/>
    <mergeCell ref="A37:A44"/>
    <mergeCell ref="C49:D49"/>
    <mergeCell ref="C50:D50"/>
  </mergeCells>
  <conditionalFormatting sqref="B9">
    <cfRule type="containsText" dxfId="1" priority="2" operator="containsText" text="NCC">
      <formula>NOT(ISERROR(SEARCH("NCC",B9)))</formula>
    </cfRule>
  </conditionalFormatting>
  <conditionalFormatting sqref="F4">
    <cfRule type="containsText" dxfId="0" priority="1" operator="containsText" text="NCC">
      <formula>NOT(ISERROR(SEARCH("NCC",F4)))</formula>
    </cfRule>
  </conditionalFormatting>
  <dataValidations count="1">
    <dataValidation type="list" allowBlank="1" showInputMessage="1" showErrorMessage="1" sqref="H9 H19 H28 H37 B49:B51" xr:uid="{00000000-0002-0000-0200-000000000000}">
      <formula1>LIST_CODE</formula1>
    </dataValidation>
  </dataValidations>
  <printOptions horizontalCentered="1"/>
  <pageMargins left="0.25" right="0.25" top="0.44" bottom="0.36" header="0.2" footer="0.17"/>
  <pageSetup scale="80" fitToHeight="0" orientation="landscape" r:id="rId1"/>
  <headerFooter alignWithMargins="0">
    <oddHeader>&amp;C&amp;"Arial,Bold"&amp;14REPAIR ESTIMATE FORM</oddHeader>
    <oddFooter xml:space="preserve">&amp;LFRM-OP-204A.Rev4 Augusta Non-Contract&amp;CEstimate&amp;RRevised 1/19/17
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 xr:uid="{00000000-0002-0000-0200-000001000000}">
          <x14:formula1>
            <xm:f>'DATA SHEET'!$G$2:$G$5</xm:f>
          </x14:formula1>
          <xm:sqref>J46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:H60"/>
  <sheetViews>
    <sheetView workbookViewId="0">
      <selection activeCell="G4" sqref="G4"/>
    </sheetView>
  </sheetViews>
  <sheetFormatPr defaultColWidth="25.5703125" defaultRowHeight="12.75" x14ac:dyDescent="0.2"/>
  <cols>
    <col min="1" max="1" width="16.5703125" style="7" bestFit="1" customWidth="1"/>
    <col min="2" max="2" width="13.140625" style="7" bestFit="1" customWidth="1"/>
    <col min="3" max="3" width="48.7109375" style="7" bestFit="1" customWidth="1"/>
    <col min="4" max="4" width="34.140625" style="7" bestFit="1" customWidth="1"/>
    <col min="5" max="5" width="18" style="7" bestFit="1" customWidth="1"/>
    <col min="6" max="6" width="16.5703125" style="7" bestFit="1" customWidth="1"/>
    <col min="7" max="7" width="10.7109375" style="7" bestFit="1" customWidth="1"/>
    <col min="8" max="16384" width="25.5703125" style="7"/>
  </cols>
  <sheetData>
    <row r="1" spans="1:8" x14ac:dyDescent="0.2">
      <c r="A1" s="7" t="s">
        <v>85</v>
      </c>
      <c r="B1" s="7" t="s">
        <v>86</v>
      </c>
      <c r="C1" s="7" t="s">
        <v>87</v>
      </c>
      <c r="D1" s="7" t="s">
        <v>88</v>
      </c>
      <c r="E1" s="7" t="s">
        <v>89</v>
      </c>
      <c r="F1" s="7" t="s">
        <v>90</v>
      </c>
      <c r="G1" s="7" t="s">
        <v>91</v>
      </c>
      <c r="H1" s="7" t="s">
        <v>92</v>
      </c>
    </row>
    <row r="2" spans="1:8" x14ac:dyDescent="0.2">
      <c r="B2" s="7" t="s">
        <v>93</v>
      </c>
      <c r="C2" s="7" t="s">
        <v>94</v>
      </c>
      <c r="G2" s="83">
        <v>33</v>
      </c>
      <c r="H2" s="7" t="s">
        <v>1</v>
      </c>
    </row>
    <row r="3" spans="1:8" x14ac:dyDescent="0.2">
      <c r="A3" s="5">
        <v>4</v>
      </c>
      <c r="B3" s="7" t="s">
        <v>95</v>
      </c>
      <c r="C3" s="7" t="s">
        <v>96</v>
      </c>
      <c r="D3" s="7" t="s">
        <v>97</v>
      </c>
      <c r="E3" s="7" t="s">
        <v>98</v>
      </c>
      <c r="F3" s="7" t="s">
        <v>99</v>
      </c>
      <c r="G3" s="83">
        <v>53</v>
      </c>
      <c r="H3" s="7" t="s">
        <v>65</v>
      </c>
    </row>
    <row r="4" spans="1:8" x14ac:dyDescent="0.2">
      <c r="A4" s="5">
        <v>5</v>
      </c>
      <c r="C4" s="7" t="s">
        <v>100</v>
      </c>
      <c r="D4" s="7" t="s">
        <v>101</v>
      </c>
      <c r="E4" s="7" t="s">
        <v>102</v>
      </c>
      <c r="G4" s="83"/>
    </row>
    <row r="5" spans="1:8" x14ac:dyDescent="0.2">
      <c r="A5" s="5">
        <v>6</v>
      </c>
      <c r="C5" s="7" t="s">
        <v>103</v>
      </c>
      <c r="D5" s="7" t="s">
        <v>104</v>
      </c>
      <c r="E5" s="7" t="s">
        <v>105</v>
      </c>
      <c r="G5" s="83"/>
    </row>
    <row r="6" spans="1:8" x14ac:dyDescent="0.2">
      <c r="A6" s="5">
        <v>7</v>
      </c>
      <c r="C6" s="7" t="s">
        <v>106</v>
      </c>
      <c r="D6" s="7" t="s">
        <v>107</v>
      </c>
    </row>
    <row r="7" spans="1:8" x14ac:dyDescent="0.2">
      <c r="A7" s="5">
        <v>9</v>
      </c>
      <c r="C7" s="7" t="s">
        <v>108</v>
      </c>
      <c r="D7" s="7" t="s">
        <v>109</v>
      </c>
    </row>
    <row r="8" spans="1:8" x14ac:dyDescent="0.2">
      <c r="A8" s="5" t="s">
        <v>110</v>
      </c>
      <c r="C8" s="7" t="s">
        <v>209</v>
      </c>
      <c r="D8" s="7" t="s">
        <v>112</v>
      </c>
    </row>
    <row r="9" spans="1:8" x14ac:dyDescent="0.2">
      <c r="A9" s="5" t="s">
        <v>113</v>
      </c>
      <c r="C9" s="7" t="s">
        <v>111</v>
      </c>
      <c r="D9" s="7" t="s">
        <v>115</v>
      </c>
    </row>
    <row r="10" spans="1:8" x14ac:dyDescent="0.2">
      <c r="A10" s="5" t="s">
        <v>116</v>
      </c>
      <c r="C10" s="7" t="s">
        <v>114</v>
      </c>
      <c r="D10" s="7" t="s">
        <v>118</v>
      </c>
    </row>
    <row r="11" spans="1:8" x14ac:dyDescent="0.2">
      <c r="A11" s="5" t="s">
        <v>119</v>
      </c>
      <c r="C11" s="7" t="s">
        <v>117</v>
      </c>
      <c r="D11" s="7" t="s">
        <v>121</v>
      </c>
    </row>
    <row r="12" spans="1:8" x14ac:dyDescent="0.2">
      <c r="A12" s="5" t="s">
        <v>122</v>
      </c>
      <c r="C12" s="7" t="s">
        <v>120</v>
      </c>
      <c r="D12" s="7" t="s">
        <v>124</v>
      </c>
    </row>
    <row r="13" spans="1:8" x14ac:dyDescent="0.2">
      <c r="A13" s="5" t="s">
        <v>125</v>
      </c>
      <c r="C13" s="7" t="s">
        <v>123</v>
      </c>
      <c r="D13" s="7" t="s">
        <v>127</v>
      </c>
    </row>
    <row r="14" spans="1:8" x14ac:dyDescent="0.2">
      <c r="A14" s="5" t="s">
        <v>128</v>
      </c>
      <c r="C14" s="7" t="s">
        <v>126</v>
      </c>
      <c r="D14" s="7" t="s">
        <v>130</v>
      </c>
    </row>
    <row r="15" spans="1:8" x14ac:dyDescent="0.2">
      <c r="A15" s="5" t="s">
        <v>131</v>
      </c>
      <c r="C15" s="7" t="s">
        <v>129</v>
      </c>
      <c r="D15" s="7" t="s">
        <v>133</v>
      </c>
    </row>
    <row r="16" spans="1:8" x14ac:dyDescent="0.2">
      <c r="A16" s="5" t="s">
        <v>134</v>
      </c>
      <c r="C16" s="7" t="s">
        <v>132</v>
      </c>
      <c r="D16" s="7" t="s">
        <v>136</v>
      </c>
    </row>
    <row r="17" spans="3:4" x14ac:dyDescent="0.2">
      <c r="C17" s="7" t="s">
        <v>135</v>
      </c>
      <c r="D17" s="7" t="s">
        <v>138</v>
      </c>
    </row>
    <row r="18" spans="3:4" x14ac:dyDescent="0.2">
      <c r="C18" s="7" t="s">
        <v>137</v>
      </c>
      <c r="D18" s="7" t="s">
        <v>140</v>
      </c>
    </row>
    <row r="19" spans="3:4" x14ac:dyDescent="0.2">
      <c r="C19" s="7" t="s">
        <v>139</v>
      </c>
      <c r="D19" s="7" t="s">
        <v>142</v>
      </c>
    </row>
    <row r="20" spans="3:4" x14ac:dyDescent="0.2">
      <c r="C20" s="7" t="s">
        <v>141</v>
      </c>
      <c r="D20" s="7" t="s">
        <v>144</v>
      </c>
    </row>
    <row r="21" spans="3:4" x14ac:dyDescent="0.2">
      <c r="C21" s="7" t="s">
        <v>143</v>
      </c>
      <c r="D21" s="7" t="s">
        <v>146</v>
      </c>
    </row>
    <row r="22" spans="3:4" x14ac:dyDescent="0.2">
      <c r="C22" s="7" t="s">
        <v>145</v>
      </c>
      <c r="D22" s="7" t="s">
        <v>148</v>
      </c>
    </row>
    <row r="23" spans="3:4" x14ac:dyDescent="0.2">
      <c r="C23" s="7" t="s">
        <v>147</v>
      </c>
      <c r="D23" s="7" t="s">
        <v>150</v>
      </c>
    </row>
    <row r="24" spans="3:4" x14ac:dyDescent="0.2">
      <c r="C24" s="7" t="s">
        <v>149</v>
      </c>
      <c r="D24" s="7" t="s">
        <v>152</v>
      </c>
    </row>
    <row r="25" spans="3:4" x14ac:dyDescent="0.2">
      <c r="C25" s="7" t="s">
        <v>151</v>
      </c>
      <c r="D25" s="7" t="s">
        <v>154</v>
      </c>
    </row>
    <row r="26" spans="3:4" x14ac:dyDescent="0.2">
      <c r="C26" s="7" t="s">
        <v>208</v>
      </c>
      <c r="D26" s="7" t="s">
        <v>156</v>
      </c>
    </row>
    <row r="27" spans="3:4" x14ac:dyDescent="0.2">
      <c r="C27" s="7" t="s">
        <v>153</v>
      </c>
      <c r="D27" s="7" t="s">
        <v>158</v>
      </c>
    </row>
    <row r="28" spans="3:4" x14ac:dyDescent="0.2">
      <c r="C28" s="7" t="s">
        <v>155</v>
      </c>
      <c r="D28" s="7" t="s">
        <v>160</v>
      </c>
    </row>
    <row r="29" spans="3:4" x14ac:dyDescent="0.2">
      <c r="C29" s="7" t="s">
        <v>157</v>
      </c>
      <c r="D29" s="7" t="s">
        <v>162</v>
      </c>
    </row>
    <row r="30" spans="3:4" x14ac:dyDescent="0.2">
      <c r="C30" s="7" t="s">
        <v>159</v>
      </c>
      <c r="D30" s="7" t="s">
        <v>164</v>
      </c>
    </row>
    <row r="31" spans="3:4" x14ac:dyDescent="0.2">
      <c r="C31" s="7" t="s">
        <v>161</v>
      </c>
      <c r="D31" s="7" t="s">
        <v>166</v>
      </c>
    </row>
    <row r="32" spans="3:4" x14ac:dyDescent="0.2">
      <c r="C32" s="7" t="s">
        <v>163</v>
      </c>
      <c r="D32" s="7" t="s">
        <v>168</v>
      </c>
    </row>
    <row r="33" spans="3:4" x14ac:dyDescent="0.2">
      <c r="C33" s="7" t="s">
        <v>165</v>
      </c>
      <c r="D33" s="7" t="s">
        <v>170</v>
      </c>
    </row>
    <row r="34" spans="3:4" x14ac:dyDescent="0.2">
      <c r="C34" s="7" t="s">
        <v>167</v>
      </c>
      <c r="D34" s="7" t="s">
        <v>172</v>
      </c>
    </row>
    <row r="35" spans="3:4" x14ac:dyDescent="0.2">
      <c r="C35" s="7" t="s">
        <v>169</v>
      </c>
      <c r="D35" s="7" t="s">
        <v>174</v>
      </c>
    </row>
    <row r="36" spans="3:4" x14ac:dyDescent="0.2">
      <c r="C36" s="7" t="s">
        <v>171</v>
      </c>
      <c r="D36" s="7" t="s">
        <v>176</v>
      </c>
    </row>
    <row r="37" spans="3:4" x14ac:dyDescent="0.2">
      <c r="C37" s="7" t="s">
        <v>173</v>
      </c>
      <c r="D37" s="7" t="s">
        <v>178</v>
      </c>
    </row>
    <row r="38" spans="3:4" x14ac:dyDescent="0.2">
      <c r="C38" s="7" t="s">
        <v>175</v>
      </c>
      <c r="D38" s="7" t="s">
        <v>180</v>
      </c>
    </row>
    <row r="39" spans="3:4" x14ac:dyDescent="0.2">
      <c r="C39" s="7" t="s">
        <v>177</v>
      </c>
      <c r="D39" s="7" t="s">
        <v>182</v>
      </c>
    </row>
    <row r="40" spans="3:4" x14ac:dyDescent="0.2">
      <c r="C40" s="7" t="s">
        <v>179</v>
      </c>
      <c r="D40" s="7" t="s">
        <v>184</v>
      </c>
    </row>
    <row r="41" spans="3:4" x14ac:dyDescent="0.2">
      <c r="C41" s="7" t="s">
        <v>181</v>
      </c>
      <c r="D41" s="7" t="s">
        <v>186</v>
      </c>
    </row>
    <row r="42" spans="3:4" x14ac:dyDescent="0.2">
      <c r="C42" s="7" t="s">
        <v>183</v>
      </c>
      <c r="D42" s="7" t="s">
        <v>188</v>
      </c>
    </row>
    <row r="43" spans="3:4" x14ac:dyDescent="0.2">
      <c r="C43" s="7" t="s">
        <v>185</v>
      </c>
      <c r="D43" s="7" t="s">
        <v>190</v>
      </c>
    </row>
    <row r="44" spans="3:4" x14ac:dyDescent="0.2">
      <c r="C44" s="7" t="s">
        <v>187</v>
      </c>
      <c r="D44" s="7" t="s">
        <v>192</v>
      </c>
    </row>
    <row r="45" spans="3:4" x14ac:dyDescent="0.2">
      <c r="C45" s="7" t="s">
        <v>189</v>
      </c>
      <c r="D45" s="7" t="s">
        <v>194</v>
      </c>
    </row>
    <row r="46" spans="3:4" x14ac:dyDescent="0.2">
      <c r="C46" s="7" t="s">
        <v>191</v>
      </c>
    </row>
    <row r="47" spans="3:4" x14ac:dyDescent="0.2">
      <c r="C47" s="7" t="s">
        <v>193</v>
      </c>
    </row>
    <row r="48" spans="3:4" x14ac:dyDescent="0.2">
      <c r="C48" s="7" t="s">
        <v>195</v>
      </c>
    </row>
    <row r="49" spans="3:3" x14ac:dyDescent="0.2">
      <c r="C49" s="7" t="s">
        <v>196</v>
      </c>
    </row>
    <row r="50" spans="3:3" x14ac:dyDescent="0.2">
      <c r="C50" s="7" t="s">
        <v>197</v>
      </c>
    </row>
    <row r="51" spans="3:3" x14ac:dyDescent="0.2">
      <c r="C51" s="7" t="s">
        <v>198</v>
      </c>
    </row>
    <row r="52" spans="3:3" x14ac:dyDescent="0.2">
      <c r="C52" s="7" t="s">
        <v>199</v>
      </c>
    </row>
    <row r="53" spans="3:3" x14ac:dyDescent="0.2">
      <c r="C53" s="7" t="s">
        <v>200</v>
      </c>
    </row>
    <row r="54" spans="3:3" x14ac:dyDescent="0.2">
      <c r="C54" s="7" t="s">
        <v>201</v>
      </c>
    </row>
    <row r="55" spans="3:3" x14ac:dyDescent="0.2">
      <c r="C55" s="7" t="s">
        <v>202</v>
      </c>
    </row>
    <row r="56" spans="3:3" x14ac:dyDescent="0.2">
      <c r="C56" s="7" t="s">
        <v>203</v>
      </c>
    </row>
    <row r="57" spans="3:3" x14ac:dyDescent="0.2">
      <c r="C57" s="7" t="s">
        <v>204</v>
      </c>
    </row>
    <row r="58" spans="3:3" x14ac:dyDescent="0.2">
      <c r="C58" s="7" t="s">
        <v>205</v>
      </c>
    </row>
    <row r="59" spans="3:3" x14ac:dyDescent="0.2">
      <c r="C59" s="7" t="s">
        <v>206</v>
      </c>
    </row>
    <row r="60" spans="3:3" x14ac:dyDescent="0.2">
      <c r="C60" s="7" t="s">
        <v>207</v>
      </c>
    </row>
  </sheetData>
  <sheetProtection selectLockedCells="1"/>
  <sortState xmlns:xlrd2="http://schemas.microsoft.com/office/spreadsheetml/2017/richdata2" ref="C3:D52">
    <sortCondition ref="C3:C52"/>
  </sortState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9</vt:i4>
      </vt:variant>
    </vt:vector>
  </HeadingPairs>
  <TitlesOfParts>
    <vt:vector size="13" baseType="lpstr">
      <vt:lpstr>Cover</vt:lpstr>
      <vt:lpstr>Estimate Detail</vt:lpstr>
      <vt:lpstr>Estimate Detail (2)</vt:lpstr>
      <vt:lpstr>DATA SHEET</vt:lpstr>
      <vt:lpstr>LIST_APPROVAL</vt:lpstr>
      <vt:lpstr>LIST_CODE</vt:lpstr>
      <vt:lpstr>LIST_COST</vt:lpstr>
      <vt:lpstr>LIST_DEPARTMENT</vt:lpstr>
      <vt:lpstr>LIST_DRIVEN</vt:lpstr>
      <vt:lpstr>LIST_LOCATION</vt:lpstr>
      <vt:lpstr>LIST_TYPE</vt:lpstr>
      <vt:lpstr>'Estimate Detail'!Print_Area</vt:lpstr>
      <vt:lpstr>'Estimate Detail (2)'!Print_Area</vt:lpstr>
    </vt:vector>
  </TitlesOfParts>
  <Manager/>
  <Company>ARC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hs8290</dc:creator>
  <cp:keywords/>
  <dc:description/>
  <cp:lastModifiedBy>Fran Luckey</cp:lastModifiedBy>
  <cp:revision/>
  <dcterms:created xsi:type="dcterms:W3CDTF">2001-12-05T18:55:55Z</dcterms:created>
  <dcterms:modified xsi:type="dcterms:W3CDTF">2025-10-03T19:33:51Z</dcterms:modified>
  <cp:category/>
  <cp:contentStatus/>
</cp:coreProperties>
</file>