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D0889475-1159-4E78-A4C4-D46CEE35D73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" i="5" l="1"/>
  <c r="P4" i="5"/>
  <c r="O4" i="5"/>
  <c r="N4" i="5"/>
  <c r="J4" i="5"/>
  <c r="I4" i="5"/>
  <c r="H4" i="5"/>
  <c r="G4" i="5"/>
  <c r="F4" i="5"/>
  <c r="Q3" i="5"/>
  <c r="P3" i="5"/>
  <c r="O3" i="5"/>
  <c r="N3" i="5"/>
  <c r="J3" i="5"/>
  <c r="I3" i="5"/>
  <c r="H3" i="5"/>
  <c r="G3" i="5"/>
  <c r="F3" i="5"/>
  <c r="Q2" i="5"/>
  <c r="P2" i="5"/>
  <c r="O2" i="5"/>
  <c r="N2" i="5"/>
  <c r="J2" i="5"/>
  <c r="I2" i="5"/>
  <c r="H2" i="5"/>
  <c r="G2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<sst xmlns="http://schemas.openxmlformats.org/spreadsheetml/2006/main" count="7928" uniqueCount="173">
  <si>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</si>
  <si>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</si>
  <si>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</si>
  <si>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</si>
  <si>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</si>
  <si>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</si>
  <si>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</si>
  <si>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</si>
  <si>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</si>
  <si>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</si>
  <si>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</si>
  <si>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</si>
  <si>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</si>
  <si>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</si>
  <si>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</si>
  <si>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</si>
  <si>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</si>
  <si>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</si>
  <si>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</si>
  <si>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</si>
  <si>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</si>
  <si>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</si>
  <si>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</si>
  <si>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</si>
  <si>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</si>
  <si>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</si>
  <si>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</si>
  <si>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</si>
  <si>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</si>
  <si>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</si>
  <si>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</si>
  <si>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</si>
  <si>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</si>
  <si>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</si>
  <si>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</si>
  <si>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</si>
  <si>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</si>
  <si>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</si>
  <si>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</si>
  <si>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</si>
  <si>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</si>
  <si>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</si>
  <si>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</si>
  <si>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</si>
  <si>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</si>
  <si>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</si>
  <si>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</si>
  <si>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</si>
  <si>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</si>
  <si>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</si>
  <si>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</si>
  <si>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</si>
  <si>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</si>
  <si>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</si>
  <si>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</si>
  <si>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</si>
  <si>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</si>
  <si>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</si>
  <si>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</si>
  <si>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</si>
  <si>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</si>
  <si>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</si>
  <si>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</si>
  <si>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</si>
  <si>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</si>
  <si>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</si>
  <si>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</si>
  <si>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</si>
  <si>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</si>
  <si>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</si>
  <si>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</si>
  <si>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</si>
  <si>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</si>
  <si>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</si>
  <si>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</si>
  <si>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</si>
  <si>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</si>
  <si>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</si>
  <si>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</si>
  <si>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</si>
  <si>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</si>
  <si>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</si>
  <si>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</si>
  <si>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</si>
  <si>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</si>
  <si>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</si>
  <si>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</si>
  <si>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</si>
  <si>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</si>
  <si>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</si>
  <si>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</si>
  <si>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</si>
  <si>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</si>
  <si>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</si>
  <si>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</si>
  <si>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</si>
  <si>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</si>
  <si>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</si>
  <si>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</si>
  <si>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</si>
  <si>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</si>
  <si>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</si>
  <si>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</si>
  <si>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</si>
  <si>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</si>
  <si>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</si>
  <si>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</si>
  <si>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</si>
  <si>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</si>
  <si>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</si>
  <si>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</si>
  <si>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</si>
  <si>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</si>
  <si>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</si>
  <si>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</si>
  <si>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</si>
  <si>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</si>
  <si>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</si>
  <si>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</si>
  <si>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</si>
  <si>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</si>
  <si>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</si>
  <si>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</si>
  <si>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</si>
  <si>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</si>
  <si>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</si>
  <si>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</si>
  <si>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</si>
  <si>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</si>
  <si>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</si>
  <si>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</si>
  <si>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</si>
  <si>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</si>
  <si>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</si>
  <si>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</si>
  <si>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</si>
  <si>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</si>
  <si>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</si>
  <si>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</si>
  <si>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</si>
  <si>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</si>
  <si>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</si>
  <si>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</si>
  <si>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</si>
  <si>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</si>
  <si>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</si>
  <si>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</si>
  <si>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</si>
  <si>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</si>
  <si>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</si>
  <si>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</si>
  <si>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</si>
  <si>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</si>
  <si>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</si>
  <si>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</si>
  <si>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</si>
  <si>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</si>
  <si>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</si>
  <si>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</si>
  <si>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</si>
  <si>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</si>
  <si>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L-14</t>
  </si>
  <si>
    <t>12TH GEN</t>
  </si>
  <si>
    <t>LATITUDE 7430</t>
  </si>
  <si>
    <t>I5-1235U</t>
  </si>
  <si>
    <t>5HCT4X3</t>
  </si>
  <si>
    <t>ELITEBOOK 630 G9</t>
  </si>
  <si>
    <t>I5-1245U</t>
  </si>
  <si>
    <t>2tk333026c</t>
  </si>
  <si>
    <t>2tk333026m</t>
  </si>
  <si>
    <t>S4GLNE0R306472</t>
  </si>
  <si>
    <t>78IB73UUKAWP</t>
  </si>
  <si>
    <t>TW04D98N9DH0024Q005T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</si>
</sst>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4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2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32"/>
  <sheetViews>
    <sheetView tabSelected="1" view="pageLayout" zoomScale="110" zoomScaleNormal="120" zoomScalePageLayoutView="110" workbookViewId="0">
      <selection activeCell="F8" sqref="F8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9.140625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85546875" style="84" customWidth="1"/>
    <col min="13" max="13" width="9.28515625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6">
        <v>1</v>
      </c>
      <c r="B2" s="52" t="s">
        <v>24</v>
      </c>
      <c r="C2" s="48" t="s">
        <v>163</v>
      </c>
      <c r="D2" s="45" t="s">
        <v>164</v>
      </c>
      <c r="E2" s="53">
        <v>4.4000000000000004</v>
      </c>
      <c r="F2" s="54" t="s">
        <v>30</v>
      </c>
      <c r="G2" s="48" t="str">
        <f t="shared" ref="G2:G4" si="0">IF($B2&lt;&gt;"","NO","")</f>
        <v>NO</v>
      </c>
      <c r="H2" s="48" t="str">
        <f t="shared" ref="H2:I4" si="1">IF($B2&lt;&gt;"","YES","")</f>
        <v>YES</v>
      </c>
      <c r="I2" s="48" t="str">
        <f t="shared" si="1"/>
        <v>YES</v>
      </c>
      <c r="J2" s="49" t="str">
        <f t="shared" ref="J2:J4" si="2">UPPER(K2)</f>
        <v>5HCT4X3</v>
      </c>
      <c r="K2" s="48" t="s">
        <v>165</v>
      </c>
      <c r="L2" s="88" t="s">
        <v>170</v>
      </c>
      <c r="M2" s="48" t="s">
        <v>150</v>
      </c>
      <c r="N2" s="48" t="str">
        <f t="shared" ref="N2:N4" si="3">IF($B2&lt;&gt;"","F3","")</f>
        <v>F3</v>
      </c>
      <c r="O2" s="48" t="str">
        <f t="shared" ref="O2:O4" si="4">IF($B2&lt;&gt;"","C5","")</f>
        <v>C5</v>
      </c>
      <c r="P2" s="48" t="str">
        <f t="shared" ref="P2:P4" si="5">IF($B2&lt;&gt;"","ENCD","")</f>
        <v>ENCD</v>
      </c>
      <c r="Q2" s="48" t="str">
        <f t="shared" ref="Q2:Q4" si="6">IF($B2&lt;&gt;"","ND","")</f>
        <v>ND</v>
      </c>
    </row>
    <row r="3" spans="1:17" s="28" customFormat="1" ht="17.25" customHeight="1" x14ac:dyDescent="0.25">
      <c r="A3" s="46">
        <f>IF(B3="","",A2+1)</f>
        <v>2</v>
      </c>
      <c r="B3" s="52" t="s">
        <v>29</v>
      </c>
      <c r="C3" s="48" t="s">
        <v>166</v>
      </c>
      <c r="D3" s="45" t="s">
        <v>167</v>
      </c>
      <c r="E3" s="53">
        <v>3.9</v>
      </c>
      <c r="F3" s="54" t="str">
        <f t="shared" ref="F3:F4" si="7">IF($B3&lt;&gt;"","16G","")</f>
        <v>16G</v>
      </c>
      <c r="G3" s="48" t="str">
        <f t="shared" si="0"/>
        <v>NO</v>
      </c>
      <c r="H3" s="48" t="str">
        <f t="shared" si="1"/>
        <v>YES</v>
      </c>
      <c r="I3" s="48" t="str">
        <f t="shared" si="1"/>
        <v>YES</v>
      </c>
      <c r="J3" s="49" t="str">
        <f t="shared" si="2"/>
        <v>2TK333026C</v>
      </c>
      <c r="K3" s="48" t="s">
        <v>168</v>
      </c>
      <c r="L3" s="88" t="s">
        <v>172</v>
      </c>
      <c r="M3" s="48" t="s">
        <v>150</v>
      </c>
      <c r="N3" s="48" t="str">
        <f t="shared" si="3"/>
        <v>F3</v>
      </c>
      <c r="O3" s="48" t="str">
        <f t="shared" si="4"/>
        <v>C5</v>
      </c>
      <c r="P3" s="48" t="str">
        <f t="shared" si="5"/>
        <v>ENCD</v>
      </c>
      <c r="Q3" s="48" t="str">
        <f t="shared" si="6"/>
        <v>ND</v>
      </c>
    </row>
    <row r="4" spans="1:17" s="28" customFormat="1" ht="17.25" customHeight="1" x14ac:dyDescent="0.25">
      <c r="A4" s="46">
        <f t="shared" ref="A4" si="8">IF(B4="","",A3+1)</f>
        <v>3</v>
      </c>
      <c r="B4" s="52" t="s">
        <v>29</v>
      </c>
      <c r="C4" s="48" t="s">
        <v>166</v>
      </c>
      <c r="D4" s="45" t="s">
        <v>167</v>
      </c>
      <c r="E4" s="53">
        <v>3.9</v>
      </c>
      <c r="F4" s="54" t="str">
        <f t="shared" si="7"/>
        <v>16G</v>
      </c>
      <c r="G4" s="48" t="str">
        <f t="shared" si="0"/>
        <v>NO</v>
      </c>
      <c r="H4" s="48" t="str">
        <f t="shared" si="1"/>
        <v>YES</v>
      </c>
      <c r="I4" s="48" t="str">
        <f t="shared" si="1"/>
        <v>YES</v>
      </c>
      <c r="J4" s="49" t="str">
        <f t="shared" si="2"/>
        <v>2TK333026M</v>
      </c>
      <c r="K4" s="48" t="s">
        <v>169</v>
      </c>
      <c r="L4" s="88" t="s">
        <v>171</v>
      </c>
      <c r="M4" s="48" t="s">
        <v>150</v>
      </c>
      <c r="N4" s="48" t="str">
        <f t="shared" si="3"/>
        <v>F3</v>
      </c>
      <c r="O4" s="48" t="str">
        <f t="shared" si="4"/>
        <v>C5</v>
      </c>
      <c r="P4" s="48" t="str">
        <f t="shared" si="5"/>
        <v>ENCD</v>
      </c>
      <c r="Q4" s="48" t="str">
        <f t="shared" si="6"/>
        <v>ND</v>
      </c>
    </row>
    <row r="5" spans="1:17" s="28" customFormat="1" ht="17.25" customHeight="1" x14ac:dyDescent="0.2">
      <c r="A5" s="29"/>
      <c r="B5" s="30"/>
      <c r="C5" s="30"/>
      <c r="D5" s="81"/>
      <c r="E5" s="31"/>
      <c r="F5" s="30"/>
      <c r="G5" s="30"/>
      <c r="H5" s="30"/>
      <c r="I5" s="30"/>
      <c r="J5" s="32"/>
      <c r="K5" s="32"/>
      <c r="L5" s="84"/>
      <c r="M5" s="32"/>
      <c r="N5" s="30"/>
      <c r="O5" s="30"/>
      <c r="P5" s="44"/>
      <c r="Q5" s="27"/>
    </row>
    <row r="6" spans="1:17" s="28" customFormat="1" ht="17.25" customHeight="1" x14ac:dyDescent="0.2">
      <c r="A6" s="29"/>
      <c r="B6" s="30"/>
      <c r="C6" s="30"/>
      <c r="D6" s="81"/>
      <c r="E6" s="31"/>
      <c r="F6" s="30"/>
      <c r="G6" s="30"/>
      <c r="H6" s="30"/>
      <c r="I6" s="30"/>
      <c r="J6" s="32"/>
      <c r="K6" s="32"/>
      <c r="L6" s="84"/>
      <c r="M6" s="32"/>
      <c r="N6" s="30"/>
      <c r="O6" s="30"/>
      <c r="P6" s="44"/>
      <c r="Q6" s="27"/>
    </row>
    <row r="7" spans="1:17" s="28" customFormat="1" ht="17.25" customHeight="1" x14ac:dyDescent="0.2">
      <c r="A7" s="29"/>
      <c r="B7" s="30"/>
      <c r="C7" s="30"/>
      <c r="D7" s="81"/>
      <c r="E7" s="31"/>
      <c r="F7" s="30"/>
      <c r="G7" s="30"/>
      <c r="H7" s="30"/>
      <c r="I7" s="30"/>
      <c r="J7" s="32"/>
      <c r="K7" s="32"/>
      <c r="L7" s="84"/>
      <c r="M7" s="32"/>
      <c r="N7" s="30"/>
      <c r="O7" s="30"/>
      <c r="P7" s="44"/>
      <c r="Q7" s="27"/>
    </row>
    <row r="8" spans="1:17" s="28" customFormat="1" ht="17.25" customHeight="1" x14ac:dyDescent="0.2">
      <c r="A8" s="29"/>
      <c r="B8" s="30"/>
      <c r="C8" s="30"/>
      <c r="D8" s="81"/>
      <c r="E8" s="31"/>
      <c r="F8" s="30"/>
      <c r="G8" s="30"/>
      <c r="H8" s="30"/>
      <c r="I8" s="30"/>
      <c r="J8" s="32"/>
      <c r="K8" s="32"/>
      <c r="L8" s="84"/>
      <c r="M8" s="32"/>
      <c r="N8" s="30"/>
      <c r="O8" s="30"/>
      <c r="P8" s="44"/>
      <c r="Q8" s="27"/>
    </row>
    <row r="9" spans="1:17" s="28" customFormat="1" ht="17.25" customHeight="1" x14ac:dyDescent="0.2">
      <c r="A9" s="29"/>
      <c r="B9" s="30"/>
      <c r="C9" s="30"/>
      <c r="D9" s="81"/>
      <c r="E9" s="31"/>
      <c r="F9" s="30"/>
      <c r="G9" s="30"/>
      <c r="H9" s="30"/>
      <c r="I9" s="30"/>
      <c r="J9" s="32"/>
      <c r="K9" s="32"/>
      <c r="L9" s="84"/>
      <c r="M9" s="32"/>
      <c r="N9" s="30"/>
      <c r="O9" s="30"/>
      <c r="P9" s="44"/>
      <c r="Q9" s="27"/>
    </row>
    <row r="10" spans="1:17" s="28" customFormat="1" ht="17.25" customHeight="1" x14ac:dyDescent="0.2">
      <c r="A10" s="29"/>
      <c r="B10" s="30"/>
      <c r="C10" s="30"/>
      <c r="D10" s="81"/>
      <c r="E10" s="31"/>
      <c r="F10" s="30"/>
      <c r="G10" s="30"/>
      <c r="H10" s="30"/>
      <c r="I10" s="30"/>
      <c r="J10" s="32"/>
      <c r="K10" s="32"/>
      <c r="L10" s="84"/>
      <c r="M10" s="32"/>
      <c r="N10" s="30"/>
      <c r="O10" s="30"/>
      <c r="P10" s="44"/>
      <c r="Q10" s="27"/>
    </row>
    <row r="11" spans="1:17" s="28" customFormat="1" ht="17.25" customHeight="1" x14ac:dyDescent="0.2">
      <c r="A11" s="29"/>
      <c r="B11" s="30"/>
      <c r="C11" s="30"/>
      <c r="D11" s="81"/>
      <c r="E11" s="31"/>
      <c r="F11" s="30"/>
      <c r="G11" s="30"/>
      <c r="H11" s="30"/>
      <c r="I11" s="30"/>
      <c r="J11" s="32"/>
      <c r="K11" s="32"/>
      <c r="L11" s="84"/>
      <c r="M11" s="32"/>
      <c r="N11" s="30"/>
      <c r="O11" s="30"/>
      <c r="P11" s="44"/>
      <c r="Q11" s="27"/>
    </row>
    <row r="12" spans="1:17" s="28" customFormat="1" ht="17.25" customHeight="1" x14ac:dyDescent="0.2">
      <c r="A12" s="29"/>
      <c r="B12" s="30"/>
      <c r="C12" s="30"/>
      <c r="D12" s="81"/>
      <c r="E12" s="31"/>
      <c r="F12" s="30"/>
      <c r="G12" s="30"/>
      <c r="H12" s="30"/>
      <c r="I12" s="30"/>
      <c r="J12" s="32"/>
      <c r="K12" s="32"/>
      <c r="L12" s="84"/>
      <c r="M12" s="32"/>
      <c r="N12" s="30"/>
      <c r="O12" s="30"/>
      <c r="P12" s="44"/>
      <c r="Q12" s="27"/>
    </row>
    <row r="13" spans="1:17" s="28" customFormat="1" ht="17.25" customHeight="1" x14ac:dyDescent="0.2">
      <c r="A13" s="29"/>
      <c r="B13" s="30"/>
      <c r="C13" s="30"/>
      <c r="D13" s="81"/>
      <c r="E13" s="31"/>
      <c r="F13" s="30"/>
      <c r="G13" s="30"/>
      <c r="H13" s="30"/>
      <c r="I13" s="30"/>
      <c r="J13" s="32"/>
      <c r="K13" s="32"/>
      <c r="L13" s="84"/>
      <c r="M13" s="32"/>
      <c r="N13" s="30"/>
      <c r="O13" s="30"/>
      <c r="P13" s="44"/>
      <c r="Q13" s="27"/>
    </row>
    <row r="14" spans="1:17" s="28" customFormat="1" ht="17.25" customHeight="1" x14ac:dyDescent="0.2">
      <c r="A14" s="29"/>
      <c r="B14" s="30"/>
      <c r="C14" s="30"/>
      <c r="D14" s="81"/>
      <c r="E14" s="31"/>
      <c r="F14" s="30"/>
      <c r="G14" s="30"/>
      <c r="H14" s="30"/>
      <c r="I14" s="30"/>
      <c r="J14" s="32"/>
      <c r="K14" s="32"/>
      <c r="L14" s="84"/>
      <c r="M14" s="32"/>
      <c r="N14" s="30"/>
      <c r="O14" s="30"/>
      <c r="P14" s="44"/>
      <c r="Q14" s="27"/>
    </row>
    <row r="15" spans="1:17" s="28" customFormat="1" ht="17.25" customHeight="1" x14ac:dyDescent="0.2">
      <c r="A15" s="29"/>
      <c r="B15" s="30"/>
      <c r="C15" s="30"/>
      <c r="D15" s="81"/>
      <c r="E15" s="31"/>
      <c r="F15" s="30"/>
      <c r="G15" s="30"/>
      <c r="H15" s="30"/>
      <c r="I15" s="30"/>
      <c r="J15" s="32"/>
      <c r="K15" s="32"/>
      <c r="L15" s="84"/>
      <c r="M15" s="32"/>
      <c r="N15" s="30"/>
      <c r="O15" s="30"/>
      <c r="P15" s="44"/>
      <c r="Q15" s="27"/>
    </row>
    <row r="16" spans="1:17" s="28" customFormat="1" ht="17.25" customHeight="1" x14ac:dyDescent="0.2">
      <c r="A16" s="29"/>
      <c r="B16" s="30"/>
      <c r="C16" s="30"/>
      <c r="D16" s="81"/>
      <c r="E16" s="31"/>
      <c r="F16" s="30"/>
      <c r="G16" s="30"/>
      <c r="H16" s="30"/>
      <c r="I16" s="30"/>
      <c r="J16" s="32"/>
      <c r="K16" s="32"/>
      <c r="L16" s="84"/>
      <c r="M16" s="32"/>
      <c r="N16" s="30"/>
      <c r="O16" s="30"/>
      <c r="P16" s="44"/>
      <c r="Q16" s="27"/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4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4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4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4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4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4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4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4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4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4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4"/>
      <c r="M28" s="32"/>
      <c r="N28" s="30"/>
      <c r="O28" s="30"/>
      <c r="P28" s="44"/>
      <c r="Q28" s="27"/>
    </row>
    <row r="29" spans="1:17" s="28" customFormat="1" ht="17.25" customHeight="1" x14ac:dyDescent="0.2">
      <c r="A29" s="29"/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4"/>
      <c r="M29" s="32"/>
      <c r="N29" s="30"/>
      <c r="O29" s="30"/>
      <c r="P29" s="44"/>
      <c r="Q29" s="27"/>
    </row>
    <row r="30" spans="1:17" s="28" customFormat="1" ht="17.25" customHeight="1" x14ac:dyDescent="0.2">
      <c r="A30" s="29"/>
      <c r="B30" s="30"/>
      <c r="C30" s="30"/>
      <c r="D30" s="81"/>
      <c r="E30" s="31"/>
      <c r="F30" s="30"/>
      <c r="G30" s="30"/>
      <c r="H30" s="30"/>
      <c r="I30" s="30"/>
      <c r="J30" s="32"/>
      <c r="K30" s="32"/>
      <c r="L30" s="84"/>
      <c r="M30" s="32"/>
      <c r="N30" s="30"/>
      <c r="O30" s="30"/>
      <c r="P30" s="44"/>
      <c r="Q30" s="27"/>
    </row>
    <row r="31" spans="1:17" s="29" customFormat="1" ht="17.25" customHeight="1" x14ac:dyDescent="0.2">
      <c r="B31" s="30"/>
      <c r="C31" s="30"/>
      <c r="D31" s="81"/>
      <c r="E31" s="31"/>
      <c r="F31" s="30"/>
      <c r="G31" s="30"/>
      <c r="H31" s="30"/>
      <c r="I31" s="30"/>
      <c r="J31" s="32"/>
      <c r="K31" s="32"/>
      <c r="L31" s="84"/>
      <c r="M31" s="32"/>
      <c r="N31" s="30"/>
      <c r="O31" s="30"/>
      <c r="P31" s="44"/>
      <c r="Q31" s="27"/>
    </row>
    <row r="32" spans="1:17" s="29" customFormat="1" ht="17.25" customHeight="1" x14ac:dyDescent="0.2">
      <c r="B32" s="30"/>
      <c r="C32" s="30"/>
      <c r="D32" s="81"/>
      <c r="E32" s="31"/>
      <c r="F32" s="30"/>
      <c r="G32" s="30"/>
      <c r="H32" s="30"/>
      <c r="I32" s="30"/>
      <c r="J32" s="32"/>
      <c r="K32" s="32"/>
      <c r="L32" s="84"/>
      <c r="M32" s="32"/>
      <c r="N32" s="30"/>
      <c r="O32" s="30"/>
      <c r="P32" s="44"/>
      <c r="Q32" s="27"/>
    </row>
  </sheetData>
  <sortState xmlns:xlrd2="http://schemas.microsoft.com/office/spreadsheetml/2017/richdata2" ref="B5:O6">
    <sortCondition ref="B5:B6"/>
    <sortCondition ref="C5:C6"/>
    <sortCondition ref="J5:J6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2
TARE: 1
L:14  W:11  H:6&amp;C&amp;G
&amp;"Arial,Bold Italic"&amp;16TRRC
COMPLETED LAPTOPS
&amp;22 12TH GEN&amp;16
(WITH SSD HDD)&amp;R&amp;"Arial,Bold Italic"&amp;14&amp;K000000L-14
10/21/2025
HDD SIZE: 512G
HDD TYPE: 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00000000-0002-0000-0000-000000000000}">
          <x14:formula1>
            <xm:f>'Data-PULLDOWNS'!$L$12:$L$17</xm:f>
          </x14:formula1>
          <xm:sqref>M1 M5:M1048576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C5:C1048576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D5:D1048576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F5:F1048576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G5:G1048576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H5:H1048576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I5:I1048576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N5:N1048576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O5:O1048576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P5:P1048576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Q5:Q1048576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B5:B1048576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F15" sqref="F15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8">
        <f ca="1">NOW()</f>
        <v>45952.531971875003</v>
      </c>
      <c r="B1" s="109"/>
      <c r="C1" s="109"/>
      <c r="D1" s="109"/>
      <c r="E1" s="109"/>
      <c r="F1" s="109"/>
      <c r="G1" s="110"/>
    </row>
    <row r="2" spans="1:7" ht="15.75" thickBot="1" x14ac:dyDescent="0.3">
      <c r="A2" s="111" t="s">
        <v>92</v>
      </c>
      <c r="B2" s="109"/>
      <c r="C2" s="109"/>
      <c r="D2" s="109"/>
      <c r="E2" s="109"/>
      <c r="F2" s="109"/>
      <c r="G2" s="110"/>
    </row>
    <row r="3" spans="1:7" ht="15.75" thickBot="1" x14ac:dyDescent="0.3">
      <c r="A3" s="68" t="s">
        <v>94</v>
      </c>
      <c r="B3" s="118" t="s">
        <v>161</v>
      </c>
      <c r="C3" s="118"/>
      <c r="D3" s="69"/>
      <c r="E3" s="69"/>
      <c r="F3" s="69"/>
      <c r="G3" s="70"/>
    </row>
    <row r="4" spans="1:7" ht="139.5" customHeight="1" thickBot="1" x14ac:dyDescent="0.3">
      <c r="A4" s="112" t="s">
        <v>50</v>
      </c>
      <c r="B4" s="113"/>
      <c r="C4" s="113"/>
      <c r="D4" s="113"/>
      <c r="E4" s="113"/>
      <c r="F4" s="113"/>
      <c r="G4" s="114"/>
    </row>
    <row r="5" spans="1:7" ht="30.75" thickBot="1" x14ac:dyDescent="0.3">
      <c r="A5" s="55" t="s">
        <v>16</v>
      </c>
      <c r="B5" s="115" t="s">
        <v>51</v>
      </c>
      <c r="C5" s="116"/>
      <c r="D5" s="117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101" t="str">
        <f>TRANSPOSE(INVENTORY!C2)</f>
        <v>LATITUDE 7430</v>
      </c>
      <c r="C6" s="102"/>
      <c r="D6" s="103"/>
      <c r="E6" s="59" t="str">
        <f>TRANSPOSE(INVENTORY!J2)</f>
        <v>5HCT4X3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101" t="str">
        <f>TRANSPOSE(INVENTORY!C3)</f>
        <v>ELITEBOOK 630 G9</v>
      </c>
      <c r="C7" s="102"/>
      <c r="D7" s="103"/>
      <c r="E7" s="59" t="str">
        <f>TRANSPOSE(INVENTORY!J3)</f>
        <v>2TK333026C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101" t="str">
        <f>TRANSPOSE(INVENTORY!C4)</f>
        <v>ELITEBOOK 630 G9</v>
      </c>
      <c r="C8" s="102"/>
      <c r="D8" s="103"/>
      <c r="E8" s="59" t="str">
        <f>TRANSPOSE(INVENTORY!J4)</f>
        <v>2TK333026M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101"/>
      <c r="C9" s="102"/>
      <c r="D9" s="103"/>
      <c r="E9" s="59"/>
      <c r="F9" s="59"/>
      <c r="G9" s="59"/>
    </row>
    <row r="10" spans="1:7" ht="15.75" thickBot="1" x14ac:dyDescent="0.3">
      <c r="A10" s="58">
        <v>5</v>
      </c>
      <c r="B10" s="101"/>
      <c r="C10" s="102"/>
      <c r="D10" s="103"/>
      <c r="E10" s="59"/>
      <c r="F10" s="59"/>
      <c r="G10" s="59"/>
    </row>
    <row r="11" spans="1:7" ht="15.75" thickBot="1" x14ac:dyDescent="0.3">
      <c r="A11" s="58">
        <v>6</v>
      </c>
      <c r="B11" s="101"/>
      <c r="C11" s="102"/>
      <c r="D11" s="103"/>
      <c r="E11" s="59"/>
      <c r="F11" s="59"/>
      <c r="G11" s="59"/>
    </row>
    <row r="12" spans="1:7" ht="15.75" thickBot="1" x14ac:dyDescent="0.3">
      <c r="A12" s="58">
        <v>7</v>
      </c>
      <c r="B12" s="101"/>
      <c r="C12" s="102"/>
      <c r="D12" s="103"/>
      <c r="E12" s="59"/>
      <c r="F12" s="59"/>
      <c r="G12" s="59"/>
    </row>
    <row r="13" spans="1:7" ht="15.75" thickBot="1" x14ac:dyDescent="0.3">
      <c r="A13" s="58">
        <v>8</v>
      </c>
      <c r="B13" s="101"/>
      <c r="C13" s="102"/>
      <c r="D13" s="103"/>
      <c r="E13" s="59"/>
      <c r="F13" s="59"/>
      <c r="G13" s="59"/>
    </row>
    <row r="14" spans="1:7" ht="15.75" thickBot="1" x14ac:dyDescent="0.3">
      <c r="A14" s="58">
        <v>9</v>
      </c>
      <c r="B14" s="101"/>
      <c r="C14" s="102"/>
      <c r="D14" s="103"/>
      <c r="E14" s="59"/>
      <c r="F14" s="59"/>
      <c r="G14" s="59"/>
    </row>
    <row r="15" spans="1:7" ht="15.75" thickBot="1" x14ac:dyDescent="0.3">
      <c r="A15" s="58">
        <v>10</v>
      </c>
      <c r="B15" s="101"/>
      <c r="C15" s="102"/>
      <c r="D15" s="103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04" t="s">
        <v>55</v>
      </c>
      <c r="B17" s="105"/>
      <c r="C17" s="105"/>
      <c r="D17" s="105"/>
      <c r="E17" s="105"/>
      <c r="F17" s="105"/>
      <c r="G17" s="106"/>
    </row>
    <row r="18" spans="1:7" x14ac:dyDescent="0.25">
      <c r="A18" s="92" t="s">
        <v>56</v>
      </c>
      <c r="B18" s="93"/>
      <c r="C18" s="93"/>
      <c r="D18" s="93"/>
      <c r="E18" s="93"/>
      <c r="F18" s="93"/>
      <c r="G18" s="94"/>
    </row>
    <row r="19" spans="1:7" x14ac:dyDescent="0.25">
      <c r="A19" s="95"/>
      <c r="B19" s="96"/>
      <c r="C19" s="96"/>
      <c r="D19" s="96"/>
      <c r="E19" s="96"/>
      <c r="F19" s="96"/>
      <c r="G19" s="97"/>
    </row>
    <row r="20" spans="1:7" x14ac:dyDescent="0.25">
      <c r="A20" s="95"/>
      <c r="B20" s="96"/>
      <c r="C20" s="96"/>
      <c r="D20" s="96"/>
      <c r="E20" s="96"/>
      <c r="F20" s="96"/>
      <c r="G20" s="97"/>
    </row>
    <row r="21" spans="1:7" x14ac:dyDescent="0.25">
      <c r="A21" s="95"/>
      <c r="B21" s="96"/>
      <c r="C21" s="96"/>
      <c r="D21" s="96"/>
      <c r="E21" s="96"/>
      <c r="F21" s="96"/>
      <c r="G21" s="97"/>
    </row>
    <row r="22" spans="1:7" ht="15.75" thickBot="1" x14ac:dyDescent="0.3">
      <c r="A22" s="98"/>
      <c r="B22" s="99"/>
      <c r="C22" s="99"/>
      <c r="D22" s="99"/>
      <c r="E22" s="99"/>
      <c r="F22" s="99"/>
      <c r="G22" s="100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07"/>
      <c r="B25" s="107"/>
      <c r="C25" s="107"/>
      <c r="D25" s="107"/>
      <c r="E25" s="107"/>
      <c r="F25" s="107"/>
      <c r="G25" s="107"/>
    </row>
    <row r="26" spans="1:7" ht="15.75" thickBot="1" x14ac:dyDescent="0.3">
      <c r="A26" s="89" t="s">
        <v>57</v>
      </c>
      <c r="B26" s="90"/>
      <c r="C26" s="90"/>
      <c r="D26" s="90"/>
      <c r="E26" s="90"/>
      <c r="F26" s="90"/>
      <c r="G26" s="91"/>
    </row>
    <row r="27" spans="1:7" x14ac:dyDescent="0.25">
      <c r="A27" s="92" t="s">
        <v>56</v>
      </c>
      <c r="B27" s="93"/>
      <c r="C27" s="93"/>
      <c r="D27" s="93"/>
      <c r="E27" s="93"/>
      <c r="F27" s="93"/>
      <c r="G27" s="94"/>
    </row>
    <row r="28" spans="1:7" x14ac:dyDescent="0.25">
      <c r="A28" s="95"/>
      <c r="B28" s="96"/>
      <c r="C28" s="96"/>
      <c r="D28" s="96"/>
      <c r="E28" s="96"/>
      <c r="F28" s="96"/>
      <c r="G28" s="97"/>
    </row>
    <row r="29" spans="1:7" x14ac:dyDescent="0.25">
      <c r="A29" s="95"/>
      <c r="B29" s="96"/>
      <c r="C29" s="96"/>
      <c r="D29" s="96"/>
      <c r="E29" s="96"/>
      <c r="F29" s="96"/>
      <c r="G29" s="97"/>
    </row>
    <row r="30" spans="1:7" x14ac:dyDescent="0.25">
      <c r="A30" s="95"/>
      <c r="B30" s="96"/>
      <c r="C30" s="96"/>
      <c r="D30" s="96"/>
      <c r="E30" s="96"/>
      <c r="F30" s="96"/>
      <c r="G30" s="97"/>
    </row>
    <row r="31" spans="1:7" ht="15.75" thickBot="1" x14ac:dyDescent="0.3">
      <c r="A31" s="98"/>
      <c r="B31" s="99"/>
      <c r="C31" s="99"/>
      <c r="D31" s="99"/>
      <c r="E31" s="99"/>
      <c r="F31" s="99"/>
      <c r="G31" s="100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zoomScale="70" zoomScaleNormal="70" zoomScalePageLayoutView="71" workbookViewId="0">
      <selection activeCell="B10" sqref="B10:K10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0" t="s">
        <v>60</v>
      </c>
      <c r="B1" s="151"/>
      <c r="C1" s="151"/>
      <c r="D1" s="151"/>
      <c r="E1" s="151"/>
      <c r="F1" s="151"/>
      <c r="G1" s="151"/>
      <c r="H1" s="151"/>
      <c r="I1" s="151"/>
      <c r="J1" s="151"/>
      <c r="K1" s="152"/>
    </row>
    <row r="2" spans="1:11" ht="19.5" thickBot="1" x14ac:dyDescent="0.3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5"/>
    </row>
    <row r="3" spans="1:11" ht="65.25" thickBot="1" x14ac:dyDescent="0.3">
      <c r="A3" s="62"/>
      <c r="B3" s="120" t="s">
        <v>61</v>
      </c>
      <c r="C3" s="121"/>
      <c r="D3" s="121"/>
      <c r="E3" s="121"/>
      <c r="F3" s="121"/>
      <c r="G3" s="121"/>
      <c r="H3" s="121"/>
      <c r="I3" s="121"/>
      <c r="J3" s="121"/>
      <c r="K3" s="122"/>
    </row>
    <row r="4" spans="1:11" ht="47.25" thickBot="1" x14ac:dyDescent="0.3">
      <c r="A4" s="153" t="s">
        <v>62</v>
      </c>
      <c r="B4" s="136" t="s">
        <v>48</v>
      </c>
      <c r="C4" s="136"/>
      <c r="D4" s="136"/>
      <c r="E4" s="136"/>
      <c r="F4" s="137"/>
      <c r="G4" s="155" t="s">
        <v>93</v>
      </c>
      <c r="H4" s="156"/>
      <c r="I4" s="156"/>
      <c r="J4" s="156"/>
      <c r="K4" s="157"/>
    </row>
    <row r="5" spans="1:11" ht="47.25" thickBot="1" x14ac:dyDescent="0.3">
      <c r="A5" s="153"/>
      <c r="B5" s="136" t="s">
        <v>63</v>
      </c>
      <c r="C5" s="136"/>
      <c r="D5" s="136"/>
      <c r="E5" s="136"/>
      <c r="F5" s="137"/>
      <c r="G5" s="158" t="s">
        <v>162</v>
      </c>
      <c r="H5" s="159"/>
      <c r="I5" s="159"/>
      <c r="J5" s="159"/>
      <c r="K5" s="160"/>
    </row>
    <row r="6" spans="1:11" ht="47.25" thickBot="1" x14ac:dyDescent="0.3">
      <c r="A6" s="153"/>
      <c r="B6" s="136" t="s">
        <v>64</v>
      </c>
      <c r="C6" s="136"/>
      <c r="D6" s="136"/>
      <c r="E6" s="136"/>
      <c r="F6" s="137"/>
      <c r="G6" s="138">
        <v>3</v>
      </c>
      <c r="H6" s="139"/>
      <c r="I6" s="139"/>
      <c r="J6" s="139"/>
      <c r="K6" s="140"/>
    </row>
    <row r="7" spans="1:11" ht="47.25" thickBot="1" x14ac:dyDescent="0.3">
      <c r="A7" s="153"/>
      <c r="B7" s="136" t="s">
        <v>49</v>
      </c>
      <c r="C7" s="136"/>
      <c r="D7" s="136"/>
      <c r="E7" s="136"/>
      <c r="F7" s="137"/>
      <c r="G7" s="138" t="s">
        <v>161</v>
      </c>
      <c r="H7" s="139"/>
      <c r="I7" s="139"/>
      <c r="J7" s="139"/>
      <c r="K7" s="140"/>
    </row>
    <row r="8" spans="1:11" ht="29.25" thickBot="1" x14ac:dyDescent="0.5">
      <c r="A8" s="154"/>
      <c r="B8" s="125" t="s">
        <v>65</v>
      </c>
      <c r="C8" s="125"/>
      <c r="D8" s="125"/>
      <c r="E8" s="125"/>
      <c r="F8" s="125"/>
      <c r="G8" s="125"/>
      <c r="H8" s="125"/>
      <c r="I8" s="125"/>
      <c r="J8" s="125"/>
      <c r="K8" s="126"/>
    </row>
    <row r="9" spans="1:11" ht="19.5" thickBot="1" x14ac:dyDescent="0.3">
      <c r="A9" s="133"/>
      <c r="B9" s="134"/>
      <c r="C9" s="134"/>
      <c r="D9" s="134"/>
      <c r="E9" s="134"/>
      <c r="F9" s="134"/>
      <c r="G9" s="134"/>
      <c r="H9" s="134"/>
      <c r="I9" s="134"/>
      <c r="J9" s="134"/>
      <c r="K9" s="135"/>
    </row>
    <row r="10" spans="1:11" ht="47.25" thickBot="1" x14ac:dyDescent="0.3">
      <c r="A10" s="119" t="s">
        <v>66</v>
      </c>
      <c r="B10" s="120" t="s">
        <v>67</v>
      </c>
      <c r="C10" s="121"/>
      <c r="D10" s="121"/>
      <c r="E10" s="121"/>
      <c r="F10" s="121"/>
      <c r="G10" s="121"/>
      <c r="H10" s="121"/>
      <c r="I10" s="121"/>
      <c r="J10" s="121"/>
      <c r="K10" s="122"/>
    </row>
    <row r="11" spans="1:11" ht="47.25" thickBot="1" x14ac:dyDescent="0.3">
      <c r="A11" s="119"/>
      <c r="B11" s="141" t="s">
        <v>68</v>
      </c>
      <c r="C11" s="141"/>
      <c r="D11" s="141"/>
      <c r="E11" s="141"/>
      <c r="F11" s="142"/>
      <c r="G11" s="143"/>
      <c r="H11" s="144"/>
      <c r="I11" s="144"/>
      <c r="J11" s="144"/>
      <c r="K11" s="145"/>
    </row>
    <row r="12" spans="1:11" ht="47.25" thickBot="1" x14ac:dyDescent="0.3">
      <c r="A12" s="119"/>
      <c r="B12" s="146" t="s">
        <v>69</v>
      </c>
      <c r="C12" s="146"/>
      <c r="D12" s="146"/>
      <c r="E12" s="146"/>
      <c r="F12" s="147"/>
      <c r="G12" s="143"/>
      <c r="H12" s="144"/>
      <c r="I12" s="144"/>
      <c r="J12" s="144"/>
      <c r="K12" s="145"/>
    </row>
    <row r="13" spans="1:11" ht="47.25" thickBot="1" x14ac:dyDescent="0.3">
      <c r="A13" s="119"/>
      <c r="B13" s="146" t="s">
        <v>70</v>
      </c>
      <c r="C13" s="146"/>
      <c r="D13" s="146"/>
      <c r="E13" s="146"/>
      <c r="F13" s="147"/>
      <c r="G13" s="143"/>
      <c r="H13" s="144"/>
      <c r="I13" s="144"/>
      <c r="J13" s="144"/>
      <c r="K13" s="145"/>
    </row>
    <row r="14" spans="1:11" ht="62.25" thickBot="1" x14ac:dyDescent="0.3">
      <c r="A14" s="119"/>
      <c r="B14" s="63"/>
      <c r="C14" s="64" t="s">
        <v>71</v>
      </c>
      <c r="D14" s="148" t="s">
        <v>72</v>
      </c>
      <c r="E14" s="148"/>
      <c r="F14" s="149"/>
      <c r="G14" s="65"/>
      <c r="H14" s="64" t="s">
        <v>13</v>
      </c>
      <c r="I14" s="148" t="s">
        <v>73</v>
      </c>
      <c r="J14" s="148"/>
      <c r="K14" s="149"/>
    </row>
    <row r="15" spans="1:11" ht="29.25" thickBot="1" x14ac:dyDescent="0.5">
      <c r="A15" s="119"/>
      <c r="B15" s="125" t="s">
        <v>74</v>
      </c>
      <c r="C15" s="125"/>
      <c r="D15" s="125"/>
      <c r="E15" s="125"/>
      <c r="F15" s="125"/>
      <c r="G15" s="125"/>
      <c r="H15" s="125"/>
      <c r="I15" s="125"/>
      <c r="J15" s="125"/>
      <c r="K15" s="126"/>
    </row>
    <row r="16" spans="1:11" ht="14.25" customHeight="1" thickBot="1" x14ac:dyDescent="0.3">
      <c r="A16" s="133"/>
      <c r="B16" s="134"/>
      <c r="C16" s="134"/>
      <c r="D16" s="134"/>
      <c r="E16" s="134"/>
      <c r="F16" s="134"/>
      <c r="G16" s="134"/>
      <c r="H16" s="134"/>
      <c r="I16" s="134"/>
      <c r="J16" s="134"/>
      <c r="K16" s="135"/>
    </row>
    <row r="17" spans="1:11" ht="47.25" thickBot="1" x14ac:dyDescent="0.3">
      <c r="A17" s="119" t="s">
        <v>75</v>
      </c>
      <c r="B17" s="127" t="s">
        <v>76</v>
      </c>
      <c r="C17" s="128"/>
      <c r="D17" s="128"/>
      <c r="E17" s="128"/>
      <c r="F17" s="128"/>
      <c r="G17" s="128"/>
      <c r="H17" s="128"/>
      <c r="I17" s="128"/>
      <c r="J17" s="128"/>
      <c r="K17" s="128"/>
    </row>
    <row r="18" spans="1:11" ht="51" customHeight="1" thickBot="1" x14ac:dyDescent="0.3">
      <c r="A18" s="119"/>
      <c r="B18" s="66" t="s">
        <v>71</v>
      </c>
      <c r="C18" s="129" t="s">
        <v>77</v>
      </c>
      <c r="D18" s="130"/>
      <c r="E18" s="130"/>
      <c r="F18" s="130"/>
      <c r="G18" s="130"/>
      <c r="H18" s="130"/>
      <c r="I18" s="130"/>
      <c r="J18" s="130"/>
      <c r="K18" s="130"/>
    </row>
    <row r="19" spans="1:11" ht="52.5" customHeight="1" thickBot="1" x14ac:dyDescent="0.3">
      <c r="A19" s="119"/>
      <c r="B19" s="66" t="s">
        <v>71</v>
      </c>
      <c r="C19" s="129" t="s">
        <v>78</v>
      </c>
      <c r="D19" s="130"/>
      <c r="E19" s="130"/>
      <c r="F19" s="130"/>
      <c r="G19" s="130"/>
      <c r="H19" s="130"/>
      <c r="I19" s="130"/>
      <c r="J19" s="130"/>
      <c r="K19" s="130"/>
    </row>
    <row r="20" spans="1:11" ht="29.25" thickBot="1" x14ac:dyDescent="0.5">
      <c r="A20" s="119"/>
      <c r="B20" s="131" t="s">
        <v>79</v>
      </c>
      <c r="C20" s="132"/>
      <c r="D20" s="132"/>
      <c r="E20" s="132"/>
      <c r="F20" s="132"/>
      <c r="G20" s="132"/>
      <c r="H20" s="132"/>
      <c r="I20" s="132"/>
      <c r="J20" s="132"/>
      <c r="K20" s="132"/>
    </row>
    <row r="21" spans="1:11" ht="19.5" thickBot="1" x14ac:dyDescent="0.3">
      <c r="A21" s="133"/>
      <c r="B21" s="134"/>
      <c r="C21" s="134"/>
      <c r="D21" s="134"/>
      <c r="E21" s="134"/>
      <c r="F21" s="134"/>
      <c r="G21" s="134"/>
      <c r="H21" s="134"/>
      <c r="I21" s="134"/>
      <c r="J21" s="134"/>
      <c r="K21" s="135"/>
    </row>
    <row r="22" spans="1:11" ht="47.25" thickBot="1" x14ac:dyDescent="0.3">
      <c r="A22" s="119" t="s">
        <v>80</v>
      </c>
      <c r="B22" s="120" t="s">
        <v>81</v>
      </c>
      <c r="C22" s="121"/>
      <c r="D22" s="121"/>
      <c r="E22" s="121"/>
      <c r="F22" s="121"/>
      <c r="G22" s="121"/>
      <c r="H22" s="121"/>
      <c r="I22" s="121"/>
      <c r="J22" s="121"/>
      <c r="K22" s="122"/>
    </row>
    <row r="23" spans="1:11" ht="29.25" thickBot="1" x14ac:dyDescent="0.3">
      <c r="A23" s="119"/>
      <c r="B23" s="123" t="s">
        <v>82</v>
      </c>
      <c r="C23" s="123"/>
      <c r="D23" s="123"/>
      <c r="E23" s="123"/>
      <c r="F23" s="123"/>
      <c r="G23" s="123"/>
      <c r="H23" s="123"/>
      <c r="I23" s="123"/>
      <c r="J23" s="123"/>
      <c r="K23" s="124"/>
    </row>
    <row r="24" spans="1:11" ht="29.25" thickBot="1" x14ac:dyDescent="0.5">
      <c r="A24" s="119"/>
      <c r="B24" s="125" t="s">
        <v>83</v>
      </c>
      <c r="C24" s="125"/>
      <c r="D24" s="125"/>
      <c r="E24" s="125"/>
      <c r="F24" s="125"/>
      <c r="G24" s="125"/>
      <c r="H24" s="125"/>
      <c r="I24" s="125"/>
      <c r="J24" s="125"/>
      <c r="K24" s="126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4" t="s">
        <v>105</v>
      </c>
      <c r="B1" s="175"/>
      <c r="C1" s="175"/>
      <c r="D1" s="175"/>
      <c r="E1" s="176"/>
      <c r="G1" s="174" t="s">
        <v>105</v>
      </c>
      <c r="H1" s="175"/>
      <c r="I1" s="175"/>
      <c r="J1" s="175"/>
      <c r="K1" s="176"/>
    </row>
    <row r="2" spans="1:11" ht="15.75" customHeight="1" thickBot="1" x14ac:dyDescent="0.3">
      <c r="A2" s="177"/>
      <c r="B2" s="178"/>
      <c r="C2" s="178"/>
      <c r="D2" s="178"/>
      <c r="E2" s="179"/>
      <c r="G2" s="177"/>
      <c r="H2" s="178"/>
      <c r="I2" s="178"/>
      <c r="J2" s="178"/>
      <c r="K2" s="179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2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45952.531971875003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45952.531971875003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VLOOKUP(E3,INVENTORY!$A$2:$N$96,10,FALSE)</f>
        <v>5HCT4X3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VLOOKUP(K3,INVENTORY!$A$2:$N$96,10,FALSE)</f>
        <v>2TK333026C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VLOOKUP(E3,INVENTORY!$A$2:$N$96,2,FALSE)</f>
        <v>DELL</v>
      </c>
      <c r="C6" s="36" t="str">
        <f>"Model: "</f>
        <v xml:space="preserve">Model: </v>
      </c>
      <c r="D6" s="40" t="str">
        <f>VLOOKUP(E3,INVENTORY!$A$2:$N$96,3,FALSE)</f>
        <v>LATITUDE 7430</v>
      </c>
      <c r="E6" s="38"/>
      <c r="G6" s="34" t="str">
        <f>"Make: "</f>
        <v xml:space="preserve">Make: </v>
      </c>
      <c r="H6" s="35" t="str">
        <f>VLOOKUP(K3,INVENTORY!$A$2:$N$96,2,FALSE)</f>
        <v>HP</v>
      </c>
      <c r="I6" s="36" t="str">
        <f>"Model: "</f>
        <v xml:space="preserve">Model: </v>
      </c>
      <c r="J6" s="40" t="str">
        <f>VLOOKUP(K3,INVENTORY!$A$2:$N$96,3,FALSE)</f>
        <v>ELITEBOOK 630 G9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VLOOKUP(E3,INVENTORY!$A$2:$N$96,4,FALSE)&amp;" / "&amp;VLOOKUP(E3,INVENTORY!$A$2:$N$96,5,FALSE)&amp;"GHz"</f>
        <v>I5-1235U / 4.4GHz</v>
      </c>
      <c r="C7" s="36"/>
      <c r="D7" s="36" t="str">
        <f>"Memory: "</f>
        <v xml:space="preserve">Memory: </v>
      </c>
      <c r="E7" s="41" t="str">
        <f>VLOOKUP(E3,INVENTORY!$A$2:$N$96,6,FALSE)</f>
        <v>8G</v>
      </c>
      <c r="G7" s="34" t="str">
        <f>"CPU/Speed: "</f>
        <v xml:space="preserve">CPU/Speed: </v>
      </c>
      <c r="H7" s="35" t="str">
        <f>VLOOKUP(K3,INVENTORY!$A$2:$N$96,4,FALSE)&amp;" / "&amp;VLOOKUP(K3,INVENTORY!$A$2:$N$96,5,FALSE)&amp;"GHz"</f>
        <v>I5-1245U / 3.9GHz</v>
      </c>
      <c r="I7" s="36"/>
      <c r="J7" s="36" t="str">
        <f>"Memory: "</f>
        <v xml:space="preserve">Memory: </v>
      </c>
      <c r="K7" s="75" t="str">
        <f>VLOOKUP(K3,INVENTORY!$A$2:$N$96,6,FALSE)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0" t="s">
        <v>10</v>
      </c>
      <c r="B9" s="181"/>
      <c r="C9" s="71" t="s">
        <v>1</v>
      </c>
      <c r="D9" s="71" t="s">
        <v>9</v>
      </c>
      <c r="E9" s="72" t="s">
        <v>8</v>
      </c>
      <c r="G9" s="180" t="s">
        <v>10</v>
      </c>
      <c r="H9" s="181"/>
      <c r="I9" s="71" t="s">
        <v>1</v>
      </c>
      <c r="J9" s="71" t="s">
        <v>9</v>
      </c>
      <c r="K9" s="72" t="s">
        <v>8</v>
      </c>
    </row>
    <row r="10" spans="1:11" x14ac:dyDescent="0.25">
      <c r="A10" s="166" t="s">
        <v>96</v>
      </c>
      <c r="B10" s="167"/>
      <c r="C10" s="67" t="s">
        <v>13</v>
      </c>
      <c r="D10" s="9"/>
      <c r="E10" s="8"/>
      <c r="G10" s="166" t="s">
        <v>96</v>
      </c>
      <c r="H10" s="167"/>
      <c r="I10" s="67" t="s">
        <v>13</v>
      </c>
      <c r="J10" s="9"/>
      <c r="K10" s="8"/>
    </row>
    <row r="11" spans="1:11" x14ac:dyDescent="0.25">
      <c r="A11" s="166" t="s">
        <v>98</v>
      </c>
      <c r="B11" s="167"/>
      <c r="C11" s="67" t="s">
        <v>13</v>
      </c>
      <c r="D11" s="9"/>
      <c r="E11" s="8"/>
      <c r="G11" s="166" t="s">
        <v>98</v>
      </c>
      <c r="H11" s="167"/>
      <c r="I11" s="67" t="s">
        <v>13</v>
      </c>
      <c r="J11" s="9"/>
      <c r="K11" s="8"/>
    </row>
    <row r="12" spans="1:11" x14ac:dyDescent="0.25">
      <c r="A12" s="166" t="s">
        <v>97</v>
      </c>
      <c r="B12" s="167"/>
      <c r="C12" s="67" t="s">
        <v>13</v>
      </c>
      <c r="D12" s="9"/>
      <c r="E12" s="8"/>
      <c r="G12" s="166" t="s">
        <v>97</v>
      </c>
      <c r="H12" s="167"/>
      <c r="I12" s="67" t="s">
        <v>13</v>
      </c>
      <c r="J12" s="9"/>
      <c r="K12" s="8"/>
    </row>
    <row r="13" spans="1:11" x14ac:dyDescent="0.25">
      <c r="A13" s="166" t="s">
        <v>7</v>
      </c>
      <c r="B13" s="167"/>
      <c r="C13" s="67" t="s">
        <v>13</v>
      </c>
      <c r="D13" s="9"/>
      <c r="E13" s="8"/>
      <c r="G13" s="166" t="s">
        <v>7</v>
      </c>
      <c r="H13" s="167"/>
      <c r="I13" s="67" t="s">
        <v>13</v>
      </c>
      <c r="J13" s="9"/>
      <c r="K13" s="8"/>
    </row>
    <row r="14" spans="1:11" x14ac:dyDescent="0.25">
      <c r="A14" s="166" t="s">
        <v>99</v>
      </c>
      <c r="B14" s="167"/>
      <c r="C14" s="67" t="s">
        <v>13</v>
      </c>
      <c r="D14" s="9"/>
      <c r="E14" s="8"/>
      <c r="G14" s="166" t="s">
        <v>99</v>
      </c>
      <c r="H14" s="167"/>
      <c r="I14" s="67" t="s">
        <v>13</v>
      </c>
      <c r="J14" s="9"/>
      <c r="K14" s="8"/>
    </row>
    <row r="15" spans="1:11" x14ac:dyDescent="0.25">
      <c r="A15" s="166" t="s">
        <v>6</v>
      </c>
      <c r="B15" s="167"/>
      <c r="C15" s="67" t="s">
        <v>13</v>
      </c>
      <c r="D15" s="9"/>
      <c r="E15" s="8"/>
      <c r="G15" s="166" t="s">
        <v>6</v>
      </c>
      <c r="H15" s="167"/>
      <c r="I15" s="67" t="s">
        <v>13</v>
      </c>
      <c r="J15" s="9"/>
      <c r="K15" s="8"/>
    </row>
    <row r="16" spans="1:11" x14ac:dyDescent="0.25">
      <c r="A16" s="166"/>
      <c r="B16" s="167"/>
      <c r="C16" s="67"/>
      <c r="D16" s="9"/>
      <c r="E16" s="8"/>
      <c r="G16" s="166"/>
      <c r="H16" s="167"/>
      <c r="I16" s="67"/>
      <c r="J16" s="9"/>
      <c r="K16" s="8"/>
    </row>
    <row r="17" spans="1:11" x14ac:dyDescent="0.25">
      <c r="A17" s="166"/>
      <c r="B17" s="167"/>
      <c r="C17" s="67"/>
      <c r="D17" s="9"/>
      <c r="E17" s="8"/>
      <c r="G17" s="166"/>
      <c r="H17" s="167"/>
      <c r="I17" s="67"/>
      <c r="J17" s="9"/>
      <c r="K17" s="8"/>
    </row>
    <row r="18" spans="1:11" ht="15.75" thickBot="1" x14ac:dyDescent="0.3">
      <c r="A18" s="168" t="s">
        <v>14</v>
      </c>
      <c r="B18" s="169"/>
      <c r="C18" s="169"/>
      <c r="D18" s="169"/>
      <c r="E18" s="170"/>
      <c r="G18" s="168" t="s">
        <v>14</v>
      </c>
      <c r="H18" s="169"/>
      <c r="I18" s="169"/>
      <c r="J18" s="169"/>
      <c r="K18" s="170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VLOOKUP(E3,INVENTORY!$A$2:$N$96,7,FALSE)</f>
        <v>NO</v>
      </c>
      <c r="D20" s="74" t="str">
        <f>VLOOKUP(E3,INVENTORY!$A$2:$N$96,8,FALSE)</f>
        <v>YES</v>
      </c>
      <c r="E20" s="74" t="str">
        <f>VLOOKUP(E3,INVENTORY!$A$2:$N$96,9,FALSE)</f>
        <v>YES</v>
      </c>
      <c r="G20" s="74"/>
      <c r="H20" s="74"/>
      <c r="I20" s="74" t="str">
        <f>VLOOKUP(K3,INVENTORY!$A$2:$N$96,7,FALSE)</f>
        <v>NO</v>
      </c>
      <c r="J20" s="74" t="str">
        <f>VLOOKUP(K3,INVENTORY!$A$2:$N$96,8,FALSE)</f>
        <v>YES</v>
      </c>
      <c r="K20" s="74" t="str">
        <f>VLOOKUP(K3,INVENTORY!$A$2:$N$96,9,FALSE)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1" t="str">
        <f>"Function Code: "&amp;VLOOKUP(E3,INVENTORY!$A$2:$Q$96,14,FALSE)</f>
        <v>Function Code: F3</v>
      </c>
      <c r="D22" s="172"/>
      <c r="E22" s="173"/>
      <c r="G22" s="6" t="s">
        <v>4</v>
      </c>
      <c r="H22" s="5"/>
      <c r="I22" s="171" t="str">
        <f>"Function Code: "&amp;VLOOKUP(K3,INVENTORY!$A$2:$Q$96,14,FALSE)</f>
        <v>Function Code: F3</v>
      </c>
      <c r="J22" s="172"/>
      <c r="K22" s="173"/>
    </row>
    <row r="23" spans="1:11" ht="15" customHeight="1" thickBot="1" x14ac:dyDescent="0.3">
      <c r="A23" s="6"/>
      <c r="B23" s="5"/>
      <c r="C23" s="161"/>
      <c r="D23" s="162"/>
      <c r="E23" s="163"/>
      <c r="G23" s="6"/>
      <c r="H23" s="5"/>
      <c r="I23" s="161"/>
      <c r="J23" s="162"/>
      <c r="K23" s="163"/>
    </row>
    <row r="24" spans="1:11" ht="15" customHeight="1" thickBot="1" x14ac:dyDescent="0.3">
      <c r="A24" s="6"/>
      <c r="B24" s="5"/>
      <c r="C24" s="161" t="str">
        <f>"Cosmetic Code: "&amp;VLOOKUP(E3,INVENTORY!$A$2:$Q$96,15,FALSE)</f>
        <v>Cosmetic Code: C5</v>
      </c>
      <c r="D24" s="162"/>
      <c r="E24" s="163"/>
      <c r="G24" s="6"/>
      <c r="H24" s="5"/>
      <c r="I24" s="161" t="str">
        <f>"Cosmetic Code: "&amp;VLOOKUP(K3,INVENTORY!$A$2:$Q$96,15,FALSE)</f>
        <v>Cosmetic Code: C5</v>
      </c>
      <c r="J24" s="162"/>
      <c r="K24" s="163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4" t="s">
        <v>119</v>
      </c>
      <c r="E28" s="165"/>
      <c r="G28" s="3" t="s">
        <v>0</v>
      </c>
      <c r="H28" s="2" t="s">
        <v>0</v>
      </c>
      <c r="I28" s="1"/>
      <c r="J28" s="164" t="s">
        <v>119</v>
      </c>
      <c r="K28" s="165"/>
    </row>
    <row r="29" spans="1:11" ht="47.25" customHeight="1" thickBot="1" x14ac:dyDescent="0.3"/>
    <row r="30" spans="1:11" ht="15" customHeight="1" x14ac:dyDescent="0.25">
      <c r="A30" s="174" t="s">
        <v>105</v>
      </c>
      <c r="B30" s="175"/>
      <c r="C30" s="175"/>
      <c r="D30" s="175"/>
      <c r="E30" s="176"/>
      <c r="G30" s="174" t="s">
        <v>105</v>
      </c>
      <c r="H30" s="175"/>
      <c r="I30" s="175"/>
      <c r="J30" s="175"/>
      <c r="K30" s="176"/>
    </row>
    <row r="31" spans="1:11" ht="15.75" customHeight="1" thickBot="1" x14ac:dyDescent="0.3">
      <c r="A31" s="177"/>
      <c r="B31" s="178"/>
      <c r="C31" s="178"/>
      <c r="D31" s="178"/>
      <c r="E31" s="179"/>
      <c r="G31" s="177"/>
      <c r="H31" s="178"/>
      <c r="I31" s="178"/>
      <c r="J31" s="178"/>
      <c r="K31" s="179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3</v>
      </c>
      <c r="G32" s="11"/>
      <c r="H32" s="10"/>
      <c r="I32" s="10"/>
      <c r="J32" s="33" t="s">
        <v>42</v>
      </c>
      <c r="K32" s="42">
        <f>'Data-PULLDOWNS'!$B$3*3+E3</f>
        <v>4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45952.531971875003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45952.531971875003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VLOOKUP(E32,INVENTORY!$A$2:$N$96,10,FALSE)</f>
        <v>2TK333026M</v>
      </c>
      <c r="E34" s="38"/>
      <c r="G34" s="34" t="s">
        <v>39</v>
      </c>
      <c r="H34" s="35" t="s">
        <v>103</v>
      </c>
      <c r="I34" s="39" t="s">
        <v>38</v>
      </c>
      <c r="J34" s="40" t="e">
        <f>VLOOKUP(K32,INVENTORY!$A$2:$N$96,10,FALSE)</f>
        <v>#N/A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VLOOKUP(E32,INVENTORY!$A$2:$N$96,2,FALSE)</f>
        <v>HP</v>
      </c>
      <c r="C35" s="36" t="str">
        <f>"Model: "</f>
        <v xml:space="preserve">Model: </v>
      </c>
      <c r="D35" s="40" t="str">
        <f>VLOOKUP(E32,INVENTORY!$A$2:$N$96,3,FALSE)</f>
        <v>ELITEBOOK 630 G9</v>
      </c>
      <c r="E35" s="38"/>
      <c r="G35" s="34" t="str">
        <f>"Make: "</f>
        <v xml:space="preserve">Make: </v>
      </c>
      <c r="H35" s="35" t="e">
        <f>VLOOKUP(K32,INVENTORY!$A$2:$N$96,2,FALSE)</f>
        <v>#N/A</v>
      </c>
      <c r="I35" s="36" t="str">
        <f>"Model: "</f>
        <v xml:space="preserve">Model: </v>
      </c>
      <c r="J35" s="40" t="e">
        <f>VLOOKUP(K32,INVENTORY!$A$2:$N$96,3,FALSE)</f>
        <v>#N/A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VLOOKUP(E32,INVENTORY!$A$2:$N$96,4,FALSE)&amp;" / "&amp;VLOOKUP(E32,INVENTORY!$A$2:$N$96,5,FALSE)&amp;"GHz"</f>
        <v>I5-1245U / 3.9GHz</v>
      </c>
      <c r="C36" s="36"/>
      <c r="D36" s="36" t="str">
        <f>"Memory: "</f>
        <v xml:space="preserve">Memory: </v>
      </c>
      <c r="E36" s="75" t="str">
        <f>VLOOKUP(E32,INVENTORY!$A$2:$N$96,6,FALSE)</f>
        <v>16G</v>
      </c>
      <c r="G36" s="34" t="str">
        <f>"CPU/Speed: "</f>
        <v xml:space="preserve">CPU/Speed: </v>
      </c>
      <c r="H36" s="35" t="e">
        <f>VLOOKUP(K32,INVENTORY!$A$2:$N$96,4,FALSE)&amp;" / "&amp;VLOOKUP(K32,INVENTORY!$A$2:$N$96,5,FALSE)&amp;"GHz"</f>
        <v>#N/A</v>
      </c>
      <c r="I36" s="36"/>
      <c r="J36" s="36" t="str">
        <f>"Memory: "</f>
        <v xml:space="preserve">Memory: </v>
      </c>
      <c r="K36" s="75" t="e">
        <f>VLOOKUP(K32,INVENTORY!$A$2:$N$96,6,FALSE)</f>
        <v>#N/A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0" t="s">
        <v>10</v>
      </c>
      <c r="B38" s="181"/>
      <c r="C38" s="71" t="s">
        <v>1</v>
      </c>
      <c r="D38" s="71" t="s">
        <v>9</v>
      </c>
      <c r="E38" s="72" t="s">
        <v>8</v>
      </c>
      <c r="G38" s="180" t="s">
        <v>10</v>
      </c>
      <c r="H38" s="181"/>
      <c r="I38" s="71" t="s">
        <v>1</v>
      </c>
      <c r="J38" s="71" t="s">
        <v>9</v>
      </c>
      <c r="K38" s="72" t="s">
        <v>8</v>
      </c>
    </row>
    <row r="39" spans="1:11" x14ac:dyDescent="0.25">
      <c r="A39" s="166" t="s">
        <v>96</v>
      </c>
      <c r="B39" s="167"/>
      <c r="C39" s="67" t="s">
        <v>13</v>
      </c>
      <c r="D39" s="9"/>
      <c r="E39" s="8"/>
      <c r="G39" s="166" t="s">
        <v>96</v>
      </c>
      <c r="H39" s="167"/>
      <c r="I39" s="67" t="s">
        <v>13</v>
      </c>
      <c r="J39" s="9"/>
      <c r="K39" s="8"/>
    </row>
    <row r="40" spans="1:11" x14ac:dyDescent="0.25">
      <c r="A40" s="166" t="s">
        <v>98</v>
      </c>
      <c r="B40" s="167"/>
      <c r="C40" s="67" t="s">
        <v>13</v>
      </c>
      <c r="D40" s="9"/>
      <c r="E40" s="8"/>
      <c r="G40" s="166" t="s">
        <v>98</v>
      </c>
      <c r="H40" s="167"/>
      <c r="I40" s="67" t="s">
        <v>13</v>
      </c>
      <c r="J40" s="9"/>
      <c r="K40" s="8"/>
    </row>
    <row r="41" spans="1:11" x14ac:dyDescent="0.25">
      <c r="A41" s="166" t="s">
        <v>97</v>
      </c>
      <c r="B41" s="167"/>
      <c r="C41" s="67" t="s">
        <v>13</v>
      </c>
      <c r="D41" s="9"/>
      <c r="E41" s="8"/>
      <c r="G41" s="166" t="s">
        <v>97</v>
      </c>
      <c r="H41" s="167"/>
      <c r="I41" s="67" t="s">
        <v>13</v>
      </c>
      <c r="J41" s="9"/>
      <c r="K41" s="8"/>
    </row>
    <row r="42" spans="1:11" x14ac:dyDescent="0.25">
      <c r="A42" s="166" t="s">
        <v>7</v>
      </c>
      <c r="B42" s="167"/>
      <c r="C42" s="67" t="s">
        <v>13</v>
      </c>
      <c r="D42" s="9"/>
      <c r="E42" s="8"/>
      <c r="G42" s="166" t="s">
        <v>7</v>
      </c>
      <c r="H42" s="167"/>
      <c r="I42" s="67" t="s">
        <v>13</v>
      </c>
      <c r="J42" s="9"/>
      <c r="K42" s="8"/>
    </row>
    <row r="43" spans="1:11" x14ac:dyDescent="0.25">
      <c r="A43" s="166" t="s">
        <v>99</v>
      </c>
      <c r="B43" s="167"/>
      <c r="C43" s="67" t="s">
        <v>13</v>
      </c>
      <c r="D43" s="9"/>
      <c r="E43" s="8"/>
      <c r="G43" s="166" t="s">
        <v>99</v>
      </c>
      <c r="H43" s="167"/>
      <c r="I43" s="67" t="s">
        <v>13</v>
      </c>
      <c r="J43" s="9"/>
      <c r="K43" s="8"/>
    </row>
    <row r="44" spans="1:11" x14ac:dyDescent="0.25">
      <c r="A44" s="166" t="s">
        <v>6</v>
      </c>
      <c r="B44" s="167"/>
      <c r="C44" s="67" t="s">
        <v>13</v>
      </c>
      <c r="D44" s="9"/>
      <c r="E44" s="8"/>
      <c r="G44" s="166" t="s">
        <v>6</v>
      </c>
      <c r="H44" s="167"/>
      <c r="I44" s="67" t="s">
        <v>13</v>
      </c>
      <c r="J44" s="9"/>
      <c r="K44" s="8"/>
    </row>
    <row r="45" spans="1:11" x14ac:dyDescent="0.25">
      <c r="A45" s="166"/>
      <c r="B45" s="167"/>
      <c r="C45" s="67"/>
      <c r="D45" s="9"/>
      <c r="E45" s="8"/>
      <c r="G45" s="166"/>
      <c r="H45" s="167"/>
      <c r="I45" s="67"/>
      <c r="J45" s="9"/>
      <c r="K45" s="8"/>
    </row>
    <row r="46" spans="1:11" x14ac:dyDescent="0.25">
      <c r="A46" s="166"/>
      <c r="B46" s="167"/>
      <c r="C46" s="67"/>
      <c r="D46" s="9"/>
      <c r="E46" s="8"/>
      <c r="G46" s="166"/>
      <c r="H46" s="167"/>
      <c r="I46" s="67"/>
      <c r="J46" s="9"/>
      <c r="K46" s="8"/>
    </row>
    <row r="47" spans="1:11" ht="15.75" thickBot="1" x14ac:dyDescent="0.3">
      <c r="A47" s="168" t="s">
        <v>14</v>
      </c>
      <c r="B47" s="169"/>
      <c r="C47" s="169"/>
      <c r="D47" s="169"/>
      <c r="E47" s="170"/>
      <c r="G47" s="168" t="s">
        <v>14</v>
      </c>
      <c r="H47" s="169"/>
      <c r="I47" s="169"/>
      <c r="J47" s="169"/>
      <c r="K47" s="170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str">
        <f>VLOOKUP(E32,INVENTORY!$A$2:$N$96,7,FALSE)</f>
        <v>NO</v>
      </c>
      <c r="D49" s="74" t="str">
        <f>VLOOKUP(E32,INVENTORY!$A$2:$N$96,8,FALSE)</f>
        <v>YES</v>
      </c>
      <c r="E49" s="74" t="str">
        <f>VLOOKUP(E32,INVENTORY!$A$2:$N$96,9,FALSE)</f>
        <v>YES</v>
      </c>
      <c r="G49" s="74"/>
      <c r="H49" s="74"/>
      <c r="I49" s="74" t="e">
        <f>VLOOKUP(K32,INVENTORY!$A$2:$N$96,7,FALSE)</f>
        <v>#N/A</v>
      </c>
      <c r="J49" s="74" t="e">
        <f>VLOOKUP(K32,INVENTORY!$A$2:$N$96,8,FALSE)</f>
        <v>#N/A</v>
      </c>
      <c r="K49" s="74" t="e">
        <f>VLOOKUP(K32,INVENTORY!$A$2:$N$96,9,FALSE)</f>
        <v>#N/A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1" t="str">
        <f>"Function Code: "&amp;VLOOKUP(E32,INVENTORY!$A$2:$Q$96,14,FALSE)</f>
        <v>Function Code: F3</v>
      </c>
      <c r="D51" s="172"/>
      <c r="E51" s="173"/>
      <c r="G51" s="6" t="s">
        <v>4</v>
      </c>
      <c r="H51" s="5"/>
      <c r="I51" s="171" t="e">
        <f>"Function Code: "&amp;VLOOKUP(K32,INVENTORY!$A$2:$Q$96,14,FALSE)</f>
        <v>#N/A</v>
      </c>
      <c r="J51" s="172"/>
      <c r="K51" s="173"/>
    </row>
    <row r="52" spans="1:11" ht="15" customHeight="1" thickBot="1" x14ac:dyDescent="0.3">
      <c r="A52" s="6"/>
      <c r="B52" s="5"/>
      <c r="C52" s="161"/>
      <c r="D52" s="162"/>
      <c r="E52" s="163"/>
      <c r="G52" s="6"/>
      <c r="H52" s="5"/>
      <c r="I52" s="161"/>
      <c r="J52" s="162"/>
      <c r="K52" s="163"/>
    </row>
    <row r="53" spans="1:11" ht="15" customHeight="1" thickBot="1" x14ac:dyDescent="0.3">
      <c r="A53" s="6"/>
      <c r="B53" s="5"/>
      <c r="C53" s="161" t="str">
        <f>"Cosmetic Code: "&amp;VLOOKUP(E32,INVENTORY!$A$2:$Q$96,15,FALSE)</f>
        <v>Cosmetic Code: C5</v>
      </c>
      <c r="D53" s="162"/>
      <c r="E53" s="163"/>
      <c r="G53" s="6"/>
      <c r="H53" s="5"/>
      <c r="I53" s="161" t="e">
        <f>"Cosmetic Code: "&amp;VLOOKUP(K32,INVENTORY!$A$2:$Q$96,15,FALSE)</f>
        <v>#N/A</v>
      </c>
      <c r="J53" s="162"/>
      <c r="K53" s="163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4" t="s">
        <v>119</v>
      </c>
      <c r="E57" s="165"/>
      <c r="G57" s="3" t="s">
        <v>0</v>
      </c>
      <c r="H57" s="2" t="s">
        <v>0</v>
      </c>
      <c r="I57" s="1"/>
      <c r="J57" s="164" t="s">
        <v>119</v>
      </c>
      <c r="K57" s="165"/>
    </row>
    <row r="58" spans="1:11" ht="15.75" thickBot="1" x14ac:dyDescent="0.3"/>
    <row r="59" spans="1:11" ht="15" customHeight="1" x14ac:dyDescent="0.25">
      <c r="A59" s="174" t="s">
        <v>105</v>
      </c>
      <c r="B59" s="175"/>
      <c r="C59" s="175"/>
      <c r="D59" s="175"/>
      <c r="E59" s="176"/>
      <c r="G59" s="174" t="s">
        <v>105</v>
      </c>
      <c r="H59" s="175"/>
      <c r="I59" s="175"/>
      <c r="J59" s="175"/>
      <c r="K59" s="176"/>
    </row>
    <row r="60" spans="1:11" ht="15.75" customHeight="1" thickBot="1" x14ac:dyDescent="0.3">
      <c r="A60" s="177"/>
      <c r="B60" s="178"/>
      <c r="C60" s="178"/>
      <c r="D60" s="178"/>
      <c r="E60" s="179"/>
      <c r="G60" s="177"/>
      <c r="H60" s="178"/>
      <c r="I60" s="178"/>
      <c r="J60" s="178"/>
      <c r="K60" s="179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3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45952.531971875003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45952.531971875003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VLOOKUP(E61,INVENTORY!$A$2:$N$96,10,FALSE)</f>
        <v>2TK333026C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VLOOKUP(K61,INVENTORY!$A$2:$N$96,10,FALSE)</f>
        <v>2TK333026M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VLOOKUP(E61,INVENTORY!$A$2:$N$96,2,FALSE)</f>
        <v>HP</v>
      </c>
      <c r="C64" s="36" t="str">
        <f>"Model: "</f>
        <v xml:space="preserve">Model: </v>
      </c>
      <c r="D64" s="40" t="str">
        <f>VLOOKUP(E61,INVENTORY!$A$2:$N$96,3,FALSE)</f>
        <v>ELITEBOOK 630 G9</v>
      </c>
      <c r="E64" s="38"/>
      <c r="G64" s="34" t="str">
        <f>"Make: "</f>
        <v xml:space="preserve">Make: </v>
      </c>
      <c r="H64" s="35" t="str">
        <f>VLOOKUP(K61,INVENTORY!$A$2:$N$96,2,FALSE)</f>
        <v>HP</v>
      </c>
      <c r="I64" s="36" t="str">
        <f>"Model: "</f>
        <v xml:space="preserve">Model: </v>
      </c>
      <c r="J64" s="40" t="str">
        <f>VLOOKUP(K61,INVENTORY!$A$2:$N$96,3,FALSE)</f>
        <v>ELITEBOOK 630 G9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VLOOKUP(E61,INVENTORY!$A$2:$N$96,4,FALSE)&amp;" / "&amp;VLOOKUP(E61,INVENTORY!$A$2:$N$96,5,FALSE)&amp;"GHz"</f>
        <v>I5-1245U / 3.9GHz</v>
      </c>
      <c r="C65" s="36"/>
      <c r="D65" s="36" t="str">
        <f>"Memory: "</f>
        <v xml:space="preserve">Memory: </v>
      </c>
      <c r="E65" s="41" t="str">
        <f>VLOOKUP(E61,INVENTORY!$A$2:$N$96,6,FALSE)</f>
        <v>16G</v>
      </c>
      <c r="G65" s="34" t="str">
        <f>"CPU/Speed: "</f>
        <v xml:space="preserve">CPU/Speed: </v>
      </c>
      <c r="H65" s="35" t="str">
        <f>VLOOKUP(K61,INVENTORY!$A$2:$N$96,4,FALSE)&amp;" / "&amp;VLOOKUP(K61,INVENTORY!$A$2:$N$96,5,FALSE)&amp;"GHz"</f>
        <v>I5-1245U / 3.9GHz</v>
      </c>
      <c r="I65" s="36"/>
      <c r="J65" s="36" t="str">
        <f>"Memory: "</f>
        <v xml:space="preserve">Memory: </v>
      </c>
      <c r="K65" s="75" t="str">
        <f>VLOOKUP(K61,INVENTORY!$A$2:$N$96,6,FALSE)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0" t="s">
        <v>10</v>
      </c>
      <c r="B67" s="181"/>
      <c r="C67" s="71" t="s">
        <v>1</v>
      </c>
      <c r="D67" s="71" t="s">
        <v>9</v>
      </c>
      <c r="E67" s="72" t="s">
        <v>8</v>
      </c>
      <c r="G67" s="180" t="s">
        <v>10</v>
      </c>
      <c r="H67" s="181"/>
      <c r="I67" s="71" t="s">
        <v>1</v>
      </c>
      <c r="J67" s="71" t="s">
        <v>9</v>
      </c>
      <c r="K67" s="72" t="s">
        <v>8</v>
      </c>
    </row>
    <row r="68" spans="1:11" x14ac:dyDescent="0.25">
      <c r="A68" s="166" t="s">
        <v>96</v>
      </c>
      <c r="B68" s="167"/>
      <c r="C68" s="67" t="s">
        <v>13</v>
      </c>
      <c r="D68" s="9"/>
      <c r="E68" s="8"/>
      <c r="G68" s="166" t="s">
        <v>96</v>
      </c>
      <c r="H68" s="167"/>
      <c r="I68" s="67" t="s">
        <v>13</v>
      </c>
      <c r="J68" s="9"/>
      <c r="K68" s="8"/>
    </row>
    <row r="69" spans="1:11" x14ac:dyDescent="0.25">
      <c r="A69" s="166" t="s">
        <v>98</v>
      </c>
      <c r="B69" s="167"/>
      <c r="C69" s="67" t="s">
        <v>13</v>
      </c>
      <c r="D69" s="9"/>
      <c r="E69" s="8"/>
      <c r="G69" s="166" t="s">
        <v>98</v>
      </c>
      <c r="H69" s="167"/>
      <c r="I69" s="67" t="s">
        <v>13</v>
      </c>
      <c r="J69" s="9"/>
      <c r="K69" s="8"/>
    </row>
    <row r="70" spans="1:11" x14ac:dyDescent="0.25">
      <c r="A70" s="166" t="s">
        <v>97</v>
      </c>
      <c r="B70" s="167"/>
      <c r="C70" s="67" t="s">
        <v>13</v>
      </c>
      <c r="D70" s="9"/>
      <c r="E70" s="8"/>
      <c r="G70" s="166" t="s">
        <v>97</v>
      </c>
      <c r="H70" s="167"/>
      <c r="I70" s="67" t="s">
        <v>13</v>
      </c>
      <c r="J70" s="9"/>
      <c r="K70" s="8"/>
    </row>
    <row r="71" spans="1:11" x14ac:dyDescent="0.25">
      <c r="A71" s="166" t="s">
        <v>7</v>
      </c>
      <c r="B71" s="167"/>
      <c r="C71" s="67" t="s">
        <v>13</v>
      </c>
      <c r="D71" s="9"/>
      <c r="E71" s="8"/>
      <c r="G71" s="166" t="s">
        <v>7</v>
      </c>
      <c r="H71" s="167"/>
      <c r="I71" s="67" t="s">
        <v>13</v>
      </c>
      <c r="J71" s="9"/>
      <c r="K71" s="8"/>
    </row>
    <row r="72" spans="1:11" x14ac:dyDescent="0.25">
      <c r="A72" s="166" t="s">
        <v>99</v>
      </c>
      <c r="B72" s="167"/>
      <c r="C72" s="67" t="s">
        <v>13</v>
      </c>
      <c r="D72" s="9"/>
      <c r="E72" s="8"/>
      <c r="G72" s="166" t="s">
        <v>99</v>
      </c>
      <c r="H72" s="167"/>
      <c r="I72" s="67" t="s">
        <v>13</v>
      </c>
      <c r="J72" s="9"/>
      <c r="K72" s="8"/>
    </row>
    <row r="73" spans="1:11" x14ac:dyDescent="0.25">
      <c r="A73" s="166" t="s">
        <v>6</v>
      </c>
      <c r="B73" s="167"/>
      <c r="C73" s="67" t="s">
        <v>13</v>
      </c>
      <c r="D73" s="9"/>
      <c r="E73" s="8"/>
      <c r="G73" s="166" t="s">
        <v>6</v>
      </c>
      <c r="H73" s="167"/>
      <c r="I73" s="67" t="s">
        <v>13</v>
      </c>
      <c r="J73" s="9"/>
      <c r="K73" s="8"/>
    </row>
    <row r="74" spans="1:11" x14ac:dyDescent="0.25">
      <c r="A74" s="166"/>
      <c r="B74" s="167"/>
      <c r="C74" s="67"/>
      <c r="D74" s="9"/>
      <c r="E74" s="8"/>
      <c r="G74" s="166"/>
      <c r="H74" s="167"/>
      <c r="I74" s="67"/>
      <c r="J74" s="9"/>
      <c r="K74" s="8"/>
    </row>
    <row r="75" spans="1:11" x14ac:dyDescent="0.25">
      <c r="A75" s="166"/>
      <c r="B75" s="167"/>
      <c r="C75" s="67"/>
      <c r="D75" s="9"/>
      <c r="E75" s="8"/>
      <c r="G75" s="166"/>
      <c r="H75" s="167"/>
      <c r="I75" s="67"/>
      <c r="J75" s="9"/>
      <c r="K75" s="8"/>
    </row>
    <row r="76" spans="1:11" ht="15.75" thickBot="1" x14ac:dyDescent="0.3">
      <c r="A76" s="168" t="s">
        <v>14</v>
      </c>
      <c r="B76" s="169"/>
      <c r="C76" s="169"/>
      <c r="D76" s="169"/>
      <c r="E76" s="170"/>
      <c r="G76" s="168" t="s">
        <v>14</v>
      </c>
      <c r="H76" s="169"/>
      <c r="I76" s="169"/>
      <c r="J76" s="169"/>
      <c r="K76" s="170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str">
        <f>VLOOKUP(E61,INVENTORY!$A$2:$N$96,7,FALSE)</f>
        <v>NO</v>
      </c>
      <c r="D78" s="74" t="str">
        <f>VLOOKUP(E61,INVENTORY!$A$2:$N$96,8,FALSE)</f>
        <v>YES</v>
      </c>
      <c r="E78" s="74" t="str">
        <f>VLOOKUP(E61,INVENTORY!$A$2:$N$96,9,FALSE)</f>
        <v>YES</v>
      </c>
      <c r="G78" s="74"/>
      <c r="H78" s="74"/>
      <c r="I78" s="74" t="str">
        <f>VLOOKUP(K61,INVENTORY!$A$2:$N$96,7,FALSE)</f>
        <v>NO</v>
      </c>
      <c r="J78" s="74" t="str">
        <f>VLOOKUP(K61,INVENTORY!$A$2:$N$96,8,FALSE)</f>
        <v>YES</v>
      </c>
      <c r="K78" s="74" t="str">
        <f>VLOOKUP(K61,INVENTORY!$A$2:$N$96,9,FALSE)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1" t="str">
        <f>"Function Code: "&amp;VLOOKUP(E61,INVENTORY!$A$2:$Q$96,14,FALSE)</f>
        <v>Function Code: F3</v>
      </c>
      <c r="D80" s="172"/>
      <c r="E80" s="173"/>
      <c r="G80" s="6" t="s">
        <v>4</v>
      </c>
      <c r="H80" s="5"/>
      <c r="I80" s="171" t="str">
        <f>"Function Code: "&amp;VLOOKUP(K61,INVENTORY!$A$2:$Q$96,14,FALSE)</f>
        <v>Function Code: F3</v>
      </c>
      <c r="J80" s="172"/>
      <c r="K80" s="173"/>
    </row>
    <row r="81" spans="1:11" ht="15" customHeight="1" thickBot="1" x14ac:dyDescent="0.3">
      <c r="A81" s="6"/>
      <c r="B81" s="5"/>
      <c r="C81" s="161"/>
      <c r="D81" s="162"/>
      <c r="E81" s="163"/>
      <c r="G81" s="6"/>
      <c r="H81" s="5"/>
      <c r="I81" s="161"/>
      <c r="J81" s="162"/>
      <c r="K81" s="163"/>
    </row>
    <row r="82" spans="1:11" ht="15" customHeight="1" thickBot="1" x14ac:dyDescent="0.3">
      <c r="A82" s="6"/>
      <c r="B82" s="5"/>
      <c r="C82" s="161" t="str">
        <f>"Cosmetic Code: "&amp;VLOOKUP(E61,INVENTORY!$A$2:$Q$96,15,FALSE)</f>
        <v>Cosmetic Code: C5</v>
      </c>
      <c r="D82" s="162"/>
      <c r="E82" s="163"/>
      <c r="G82" s="6"/>
      <c r="H82" s="5"/>
      <c r="I82" s="161" t="str">
        <f>"Cosmetic Code: "&amp;VLOOKUP(K61,INVENTORY!$A$2:$Q$96,15,FALSE)</f>
        <v>Cosmetic Code: C5</v>
      </c>
      <c r="J82" s="162"/>
      <c r="K82" s="163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4" t="s">
        <v>119</v>
      </c>
      <c r="E86" s="165"/>
      <c r="G86" s="3" t="s">
        <v>0</v>
      </c>
      <c r="H86" s="2" t="s">
        <v>0</v>
      </c>
      <c r="I86" s="1"/>
      <c r="J86" s="164" t="s">
        <v>119</v>
      </c>
      <c r="K86" s="165"/>
    </row>
    <row r="87" spans="1:11" ht="47.25" customHeight="1" thickBot="1" x14ac:dyDescent="0.3"/>
    <row r="88" spans="1:11" ht="15" customHeight="1" x14ac:dyDescent="0.25">
      <c r="A88" s="174" t="s">
        <v>105</v>
      </c>
      <c r="B88" s="175"/>
      <c r="C88" s="175"/>
      <c r="D88" s="175"/>
      <c r="E88" s="176"/>
      <c r="G88" s="174" t="s">
        <v>105</v>
      </c>
      <c r="H88" s="175"/>
      <c r="I88" s="175"/>
      <c r="J88" s="175"/>
      <c r="K88" s="176"/>
    </row>
    <row r="89" spans="1:11" ht="15.75" customHeight="1" thickBot="1" x14ac:dyDescent="0.3">
      <c r="A89" s="177"/>
      <c r="B89" s="178"/>
      <c r="C89" s="178"/>
      <c r="D89" s="178"/>
      <c r="E89" s="179"/>
      <c r="G89" s="177"/>
      <c r="H89" s="178"/>
      <c r="I89" s="178"/>
      <c r="J89" s="178"/>
      <c r="K89" s="179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4</v>
      </c>
      <c r="G90" s="11"/>
      <c r="H90" s="10"/>
      <c r="I90" s="10"/>
      <c r="J90" s="33" t="s">
        <v>42</v>
      </c>
      <c r="K90" s="42">
        <f>'Data-PULLDOWNS'!$B$3*3+E61</f>
        <v>5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45952.531971875003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45952.531971875003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e">
        <f>VLOOKUP(E90,INVENTORY!$A$2:$N$96,10,FALSE)</f>
        <v>#N/A</v>
      </c>
      <c r="E92" s="38"/>
      <c r="G92" s="34" t="s">
        <v>39</v>
      </c>
      <c r="H92" s="35" t="s">
        <v>103</v>
      </c>
      <c r="I92" s="39" t="s">
        <v>38</v>
      </c>
      <c r="J92" s="40" t="e">
        <f>VLOOKUP(K90,INVENTORY!$A$2:$N$96,10,FALSE)</f>
        <v>#N/A</v>
      </c>
      <c r="K92" s="38"/>
    </row>
    <row r="93" spans="1:11" ht="15.95" customHeight="1" x14ac:dyDescent="0.25">
      <c r="A93" s="34" t="str">
        <f>"Make: "</f>
        <v xml:space="preserve">Make: </v>
      </c>
      <c r="B93" s="35" t="e">
        <f>VLOOKUP(E90,INVENTORY!$A$2:$N$96,2,FALSE)</f>
        <v>#N/A</v>
      </c>
      <c r="C93" s="36" t="str">
        <f>"Model: "</f>
        <v xml:space="preserve">Model: </v>
      </c>
      <c r="D93" s="40" t="e">
        <f>VLOOKUP(E90,INVENTORY!$A$2:$N$96,3,FALSE)</f>
        <v>#N/A</v>
      </c>
      <c r="E93" s="38"/>
      <c r="G93" s="34" t="str">
        <f>"Make: "</f>
        <v xml:space="preserve">Make: </v>
      </c>
      <c r="H93" s="35" t="e">
        <f>VLOOKUP(K90,INVENTORY!$A$2:$N$96,2,FALSE)</f>
        <v>#N/A</v>
      </c>
      <c r="I93" s="36" t="str">
        <f>"Model: "</f>
        <v xml:space="preserve">Model: </v>
      </c>
      <c r="J93" s="40" t="e">
        <f>VLOOKUP(K90,INVENTORY!$A$2:$N$96,3,FALSE)</f>
        <v>#N/A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e">
        <f>VLOOKUP(E90,INVENTORY!$A$2:$N$96,4,FALSE)&amp;" / "&amp;VLOOKUP(E90,INVENTORY!$A$2:$N$96,5,FALSE)&amp;"GHz"</f>
        <v>#N/A</v>
      </c>
      <c r="C94" s="36"/>
      <c r="D94" s="36" t="str">
        <f>"Memory: "</f>
        <v xml:space="preserve">Memory: </v>
      </c>
      <c r="E94" s="75" t="e">
        <f>VLOOKUP(E90,INVENTORY!$A$2:$N$96,6,FALSE)</f>
        <v>#N/A</v>
      </c>
      <c r="G94" s="34" t="str">
        <f>"CPU/Speed: "</f>
        <v xml:space="preserve">CPU/Speed: </v>
      </c>
      <c r="H94" s="35" t="e">
        <f>VLOOKUP(K90,INVENTORY!$A$2:$N$96,4,FALSE)&amp;" / "&amp;VLOOKUP(K90,INVENTORY!$A$2:$N$96,5,FALSE)&amp;"GHz"</f>
        <v>#N/A</v>
      </c>
      <c r="I94" s="36"/>
      <c r="J94" s="36" t="str">
        <f>"Memory: "</f>
        <v xml:space="preserve">Memory: </v>
      </c>
      <c r="K94" s="75" t="e">
        <f>VLOOKUP(K90,INVENTORY!$A$2:$N$96,6,FALSE)</f>
        <v>#N/A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0" t="s">
        <v>10</v>
      </c>
      <c r="B96" s="181"/>
      <c r="C96" s="71" t="s">
        <v>1</v>
      </c>
      <c r="D96" s="71" t="s">
        <v>9</v>
      </c>
      <c r="E96" s="72" t="s">
        <v>8</v>
      </c>
      <c r="G96" s="180" t="s">
        <v>10</v>
      </c>
      <c r="H96" s="181"/>
      <c r="I96" s="71" t="s">
        <v>1</v>
      </c>
      <c r="J96" s="71" t="s">
        <v>9</v>
      </c>
      <c r="K96" s="72" t="s">
        <v>8</v>
      </c>
    </row>
    <row r="97" spans="1:11" x14ac:dyDescent="0.25">
      <c r="A97" s="166" t="s">
        <v>96</v>
      </c>
      <c r="B97" s="167"/>
      <c r="C97" s="67" t="s">
        <v>13</v>
      </c>
      <c r="D97" s="9"/>
      <c r="E97" s="8"/>
      <c r="G97" s="166" t="s">
        <v>96</v>
      </c>
      <c r="H97" s="167"/>
      <c r="I97" s="67" t="s">
        <v>13</v>
      </c>
      <c r="J97" s="9"/>
      <c r="K97" s="8"/>
    </row>
    <row r="98" spans="1:11" x14ac:dyDescent="0.25">
      <c r="A98" s="166" t="s">
        <v>98</v>
      </c>
      <c r="B98" s="167"/>
      <c r="C98" s="67" t="s">
        <v>13</v>
      </c>
      <c r="D98" s="9"/>
      <c r="E98" s="8"/>
      <c r="G98" s="166" t="s">
        <v>98</v>
      </c>
      <c r="H98" s="167"/>
      <c r="I98" s="67" t="s">
        <v>13</v>
      </c>
      <c r="J98" s="9"/>
      <c r="K98" s="8"/>
    </row>
    <row r="99" spans="1:11" x14ac:dyDescent="0.25">
      <c r="A99" s="166" t="s">
        <v>97</v>
      </c>
      <c r="B99" s="167"/>
      <c r="C99" s="67" t="s">
        <v>13</v>
      </c>
      <c r="D99" s="9"/>
      <c r="E99" s="8"/>
      <c r="G99" s="166" t="s">
        <v>97</v>
      </c>
      <c r="H99" s="167"/>
      <c r="I99" s="67" t="s">
        <v>13</v>
      </c>
      <c r="J99" s="9"/>
      <c r="K99" s="8"/>
    </row>
    <row r="100" spans="1:11" x14ac:dyDescent="0.25">
      <c r="A100" s="166" t="s">
        <v>7</v>
      </c>
      <c r="B100" s="167"/>
      <c r="C100" s="67" t="s">
        <v>13</v>
      </c>
      <c r="D100" s="9"/>
      <c r="E100" s="8"/>
      <c r="G100" s="166" t="s">
        <v>7</v>
      </c>
      <c r="H100" s="167"/>
      <c r="I100" s="67" t="s">
        <v>13</v>
      </c>
      <c r="J100" s="9"/>
      <c r="K100" s="8"/>
    </row>
    <row r="101" spans="1:11" x14ac:dyDescent="0.25">
      <c r="A101" s="166" t="s">
        <v>99</v>
      </c>
      <c r="B101" s="167"/>
      <c r="C101" s="67" t="s">
        <v>13</v>
      </c>
      <c r="D101" s="9"/>
      <c r="E101" s="8"/>
      <c r="G101" s="166" t="s">
        <v>99</v>
      </c>
      <c r="H101" s="167"/>
      <c r="I101" s="67" t="s">
        <v>13</v>
      </c>
      <c r="J101" s="9"/>
      <c r="K101" s="8"/>
    </row>
    <row r="102" spans="1:11" x14ac:dyDescent="0.25">
      <c r="A102" s="166" t="s">
        <v>6</v>
      </c>
      <c r="B102" s="167"/>
      <c r="C102" s="67" t="s">
        <v>13</v>
      </c>
      <c r="D102" s="9"/>
      <c r="E102" s="8"/>
      <c r="G102" s="166" t="s">
        <v>6</v>
      </c>
      <c r="H102" s="167"/>
      <c r="I102" s="67" t="s">
        <v>13</v>
      </c>
      <c r="J102" s="9"/>
      <c r="K102" s="8"/>
    </row>
    <row r="103" spans="1:11" x14ac:dyDescent="0.25">
      <c r="A103" s="166"/>
      <c r="B103" s="167"/>
      <c r="C103" s="67"/>
      <c r="D103" s="9"/>
      <c r="E103" s="8"/>
      <c r="G103" s="166"/>
      <c r="H103" s="167"/>
      <c r="I103" s="67"/>
      <c r="J103" s="9"/>
      <c r="K103" s="8"/>
    </row>
    <row r="104" spans="1:11" x14ac:dyDescent="0.25">
      <c r="A104" s="166"/>
      <c r="B104" s="167"/>
      <c r="C104" s="67"/>
      <c r="D104" s="9"/>
      <c r="E104" s="8"/>
      <c r="G104" s="166"/>
      <c r="H104" s="167"/>
      <c r="I104" s="67"/>
      <c r="J104" s="9"/>
      <c r="K104" s="8"/>
    </row>
    <row r="105" spans="1:11" ht="15.75" thickBot="1" x14ac:dyDescent="0.3">
      <c r="A105" s="168" t="s">
        <v>14</v>
      </c>
      <c r="B105" s="169"/>
      <c r="C105" s="169"/>
      <c r="D105" s="169"/>
      <c r="E105" s="170"/>
      <c r="G105" s="168" t="s">
        <v>14</v>
      </c>
      <c r="H105" s="169"/>
      <c r="I105" s="169"/>
      <c r="J105" s="169"/>
      <c r="K105" s="170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e">
        <f>VLOOKUP(E90,INVENTORY!$A$2:$N$96,7,FALSE)</f>
        <v>#N/A</v>
      </c>
      <c r="D107" s="74" t="e">
        <f>VLOOKUP(E90,INVENTORY!$A$2:$N$96,8,FALSE)</f>
        <v>#N/A</v>
      </c>
      <c r="E107" s="74" t="e">
        <f>VLOOKUP(E90,INVENTORY!$A$2:$N$96,9,FALSE)</f>
        <v>#N/A</v>
      </c>
      <c r="G107" s="74"/>
      <c r="H107" s="74"/>
      <c r="I107" s="74" t="e">
        <f>VLOOKUP(K90,INVENTORY!$A$2:$N$96,7,FALSE)</f>
        <v>#N/A</v>
      </c>
      <c r="J107" s="74" t="e">
        <f>VLOOKUP(K90,INVENTORY!$A$2:$N$96,8,FALSE)</f>
        <v>#N/A</v>
      </c>
      <c r="K107" s="74" t="e">
        <f>VLOOKUP(K90,INVENTORY!$A$2:$N$96,9,FALSE)</f>
        <v>#N/A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1" t="e">
        <f>"Function Code: "&amp;VLOOKUP(E90,INVENTORY!$A$2:$Q$96,14,FALSE)</f>
        <v>#N/A</v>
      </c>
      <c r="D109" s="172"/>
      <c r="E109" s="173"/>
      <c r="G109" s="6" t="s">
        <v>4</v>
      </c>
      <c r="H109" s="5"/>
      <c r="I109" s="171" t="e">
        <f>"Function Code: "&amp;VLOOKUP(K90,INVENTORY!$A$2:$Q$96,14,FALSE)</f>
        <v>#N/A</v>
      </c>
      <c r="J109" s="172"/>
      <c r="K109" s="173"/>
    </row>
    <row r="110" spans="1:11" ht="15" customHeight="1" thickBot="1" x14ac:dyDescent="0.3">
      <c r="A110" s="6"/>
      <c r="B110" s="5"/>
      <c r="C110" s="161"/>
      <c r="D110" s="162"/>
      <c r="E110" s="163"/>
      <c r="G110" s="6"/>
      <c r="H110" s="5"/>
      <c r="I110" s="161"/>
      <c r="J110" s="162"/>
      <c r="K110" s="163"/>
    </row>
    <row r="111" spans="1:11" ht="15" customHeight="1" thickBot="1" x14ac:dyDescent="0.3">
      <c r="A111" s="6"/>
      <c r="B111" s="5"/>
      <c r="C111" s="161" t="e">
        <f>"Cosmetic Code: "&amp;VLOOKUP(E90,INVENTORY!$A$2:$Q$96,15,FALSE)</f>
        <v>#N/A</v>
      </c>
      <c r="D111" s="162"/>
      <c r="E111" s="163"/>
      <c r="G111" s="6"/>
      <c r="H111" s="5"/>
      <c r="I111" s="161" t="e">
        <f>"Cosmetic Code: "&amp;VLOOKUP(K90,INVENTORY!$A$2:$Q$96,15,FALSE)</f>
        <v>#N/A</v>
      </c>
      <c r="J111" s="162"/>
      <c r="K111" s="163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4" t="s">
        <v>119</v>
      </c>
      <c r="E115" s="165"/>
      <c r="G115" s="3" t="s">
        <v>0</v>
      </c>
      <c r="H115" s="2" t="s">
        <v>0</v>
      </c>
      <c r="I115" s="1"/>
      <c r="J115" s="164" t="s">
        <v>119</v>
      </c>
      <c r="K115" s="165"/>
    </row>
    <row r="116" spans="1:11" ht="15.75" thickBot="1" x14ac:dyDescent="0.3"/>
    <row r="117" spans="1:11" ht="15" customHeight="1" x14ac:dyDescent="0.25">
      <c r="A117" s="174" t="s">
        <v>105</v>
      </c>
      <c r="B117" s="175"/>
      <c r="C117" s="175"/>
      <c r="D117" s="175"/>
      <c r="E117" s="176"/>
      <c r="G117" s="174" t="s">
        <v>105</v>
      </c>
      <c r="H117" s="175"/>
      <c r="I117" s="175"/>
      <c r="J117" s="175"/>
      <c r="K117" s="176"/>
    </row>
    <row r="118" spans="1:11" ht="15.75" customHeight="1" thickBot="1" x14ac:dyDescent="0.3">
      <c r="A118" s="177"/>
      <c r="B118" s="178"/>
      <c r="C118" s="178"/>
      <c r="D118" s="178"/>
      <c r="E118" s="179"/>
      <c r="G118" s="177"/>
      <c r="H118" s="178"/>
      <c r="I118" s="178"/>
      <c r="J118" s="178"/>
      <c r="K118" s="179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4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45952.531971875003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45952.531971875003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VLOOKUP(E119,INVENTORY!$A$2:$N$96,10,FALSE)</f>
        <v>2TK333026M</v>
      </c>
      <c r="E121" s="38"/>
      <c r="G121" s="34" t="s">
        <v>39</v>
      </c>
      <c r="H121" s="35" t="s">
        <v>103</v>
      </c>
      <c r="I121" s="39" t="s">
        <v>38</v>
      </c>
      <c r="J121" s="40" t="e">
        <f>VLOOKUP(K119,INVENTORY!$A$2:$N$96,10,FALSE)</f>
        <v>#N/A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VLOOKUP(E119,INVENTORY!$A$2:$N$96,2,FALSE)</f>
        <v>HP</v>
      </c>
      <c r="C122" s="36" t="str">
        <f>"Model: "</f>
        <v xml:space="preserve">Model: </v>
      </c>
      <c r="D122" s="40" t="str">
        <f>VLOOKUP(E119,INVENTORY!$A$2:$N$96,3,FALSE)</f>
        <v>ELITEBOOK 630 G9</v>
      </c>
      <c r="E122" s="38"/>
      <c r="G122" s="34" t="str">
        <f>"Make: "</f>
        <v xml:space="preserve">Make: </v>
      </c>
      <c r="H122" s="35" t="e">
        <f>VLOOKUP(K119,INVENTORY!$A$2:$N$96,2,FALSE)</f>
        <v>#N/A</v>
      </c>
      <c r="I122" s="36" t="str">
        <f>"Model: "</f>
        <v xml:space="preserve">Model: </v>
      </c>
      <c r="J122" s="40" t="e">
        <f>VLOOKUP(K119,INVENTORY!$A$2:$N$96,3,FALSE)</f>
        <v>#N/A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VLOOKUP(E119,INVENTORY!$A$2:$N$96,4,FALSE)&amp;" / "&amp;VLOOKUP(E119,INVENTORY!$A$2:$N$96,5,FALSE)&amp;"GHz"</f>
        <v>I5-1245U / 3.9GHz</v>
      </c>
      <c r="C123" s="36"/>
      <c r="D123" s="36" t="str">
        <f>"Memory: "</f>
        <v xml:space="preserve">Memory: </v>
      </c>
      <c r="E123" s="41" t="str">
        <f>VLOOKUP(E119,INVENTORY!$A$2:$N$96,6,FALSE)</f>
        <v>16G</v>
      </c>
      <c r="G123" s="34" t="str">
        <f>"CPU/Speed: "</f>
        <v xml:space="preserve">CPU/Speed: </v>
      </c>
      <c r="H123" s="35" t="e">
        <f>VLOOKUP(K119,INVENTORY!$A$2:$N$96,4,FALSE)&amp;" / "&amp;VLOOKUP(K119,INVENTORY!$A$2:$N$96,5,FALSE)&amp;"GHz"</f>
        <v>#N/A</v>
      </c>
      <c r="I123" s="36"/>
      <c r="J123" s="36" t="str">
        <f>"Memory: "</f>
        <v xml:space="preserve">Memory: </v>
      </c>
      <c r="K123" s="75" t="e">
        <f>VLOOKUP(K119,INVENTORY!$A$2:$N$96,6,FALSE)</f>
        <v>#N/A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0" t="s">
        <v>10</v>
      </c>
      <c r="B125" s="181"/>
      <c r="C125" s="87" t="s">
        <v>1</v>
      </c>
      <c r="D125" s="87" t="s">
        <v>9</v>
      </c>
      <c r="E125" s="72" t="s">
        <v>8</v>
      </c>
      <c r="G125" s="180" t="s">
        <v>10</v>
      </c>
      <c r="H125" s="181"/>
      <c r="I125" s="87" t="s">
        <v>1</v>
      </c>
      <c r="J125" s="87" t="s">
        <v>9</v>
      </c>
      <c r="K125" s="72" t="s">
        <v>8</v>
      </c>
    </row>
    <row r="126" spans="1:11" x14ac:dyDescent="0.25">
      <c r="A126" s="166" t="s">
        <v>96</v>
      </c>
      <c r="B126" s="167"/>
      <c r="C126" s="86" t="s">
        <v>13</v>
      </c>
      <c r="D126" s="9"/>
      <c r="E126" s="8"/>
      <c r="G126" s="166" t="s">
        <v>96</v>
      </c>
      <c r="H126" s="167"/>
      <c r="I126" s="86" t="s">
        <v>13</v>
      </c>
      <c r="J126" s="9"/>
      <c r="K126" s="8"/>
    </row>
    <row r="127" spans="1:11" x14ac:dyDescent="0.25">
      <c r="A127" s="166" t="s">
        <v>98</v>
      </c>
      <c r="B127" s="167"/>
      <c r="C127" s="86" t="s">
        <v>13</v>
      </c>
      <c r="D127" s="9"/>
      <c r="E127" s="8"/>
      <c r="G127" s="166" t="s">
        <v>98</v>
      </c>
      <c r="H127" s="167"/>
      <c r="I127" s="86" t="s">
        <v>13</v>
      </c>
      <c r="J127" s="9"/>
      <c r="K127" s="8"/>
    </row>
    <row r="128" spans="1:11" x14ac:dyDescent="0.25">
      <c r="A128" s="166" t="s">
        <v>97</v>
      </c>
      <c r="B128" s="167"/>
      <c r="C128" s="86" t="s">
        <v>13</v>
      </c>
      <c r="D128" s="9"/>
      <c r="E128" s="8"/>
      <c r="G128" s="166" t="s">
        <v>97</v>
      </c>
      <c r="H128" s="167"/>
      <c r="I128" s="86" t="s">
        <v>13</v>
      </c>
      <c r="J128" s="9"/>
      <c r="K128" s="8"/>
    </row>
    <row r="129" spans="1:11" x14ac:dyDescent="0.25">
      <c r="A129" s="166" t="s">
        <v>7</v>
      </c>
      <c r="B129" s="167"/>
      <c r="C129" s="86" t="s">
        <v>13</v>
      </c>
      <c r="D129" s="9"/>
      <c r="E129" s="8"/>
      <c r="G129" s="166" t="s">
        <v>7</v>
      </c>
      <c r="H129" s="167"/>
      <c r="I129" s="86" t="s">
        <v>13</v>
      </c>
      <c r="J129" s="9"/>
      <c r="K129" s="8"/>
    </row>
    <row r="130" spans="1:11" x14ac:dyDescent="0.25">
      <c r="A130" s="166" t="s">
        <v>99</v>
      </c>
      <c r="B130" s="167"/>
      <c r="C130" s="86" t="s">
        <v>13</v>
      </c>
      <c r="D130" s="9"/>
      <c r="E130" s="8"/>
      <c r="G130" s="166" t="s">
        <v>99</v>
      </c>
      <c r="H130" s="167"/>
      <c r="I130" s="86" t="s">
        <v>13</v>
      </c>
      <c r="J130" s="9"/>
      <c r="K130" s="8"/>
    </row>
    <row r="131" spans="1:11" x14ac:dyDescent="0.25">
      <c r="A131" s="166" t="s">
        <v>6</v>
      </c>
      <c r="B131" s="167"/>
      <c r="C131" s="86" t="s">
        <v>13</v>
      </c>
      <c r="D131" s="9"/>
      <c r="E131" s="8"/>
      <c r="G131" s="166" t="s">
        <v>6</v>
      </c>
      <c r="H131" s="167"/>
      <c r="I131" s="86" t="s">
        <v>13</v>
      </c>
      <c r="J131" s="9"/>
      <c r="K131" s="8"/>
    </row>
    <row r="132" spans="1:11" x14ac:dyDescent="0.25">
      <c r="A132" s="166"/>
      <c r="B132" s="167"/>
      <c r="C132" s="86"/>
      <c r="D132" s="9"/>
      <c r="E132" s="8"/>
      <c r="G132" s="166"/>
      <c r="H132" s="167"/>
      <c r="I132" s="86"/>
      <c r="J132" s="9"/>
      <c r="K132" s="8"/>
    </row>
    <row r="133" spans="1:11" x14ac:dyDescent="0.25">
      <c r="A133" s="166"/>
      <c r="B133" s="167"/>
      <c r="C133" s="86"/>
      <c r="D133" s="9"/>
      <c r="E133" s="8"/>
      <c r="G133" s="166"/>
      <c r="H133" s="167"/>
      <c r="I133" s="86"/>
      <c r="J133" s="9"/>
      <c r="K133" s="8"/>
    </row>
    <row r="134" spans="1:11" ht="15.75" thickBot="1" x14ac:dyDescent="0.3">
      <c r="A134" s="168" t="s">
        <v>14</v>
      </c>
      <c r="B134" s="169"/>
      <c r="C134" s="169"/>
      <c r="D134" s="169"/>
      <c r="E134" s="170"/>
      <c r="G134" s="168" t="s">
        <v>14</v>
      </c>
      <c r="H134" s="169"/>
      <c r="I134" s="169"/>
      <c r="J134" s="169"/>
      <c r="K134" s="170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str">
        <f>VLOOKUP(E119,INVENTORY!$A$2:$N$96,7,FALSE)</f>
        <v>NO</v>
      </c>
      <c r="D136" s="74" t="str">
        <f>VLOOKUP(E119,INVENTORY!$A$2:$N$96,8,FALSE)</f>
        <v>YES</v>
      </c>
      <c r="E136" s="74" t="str">
        <f>VLOOKUP(E119,INVENTORY!$A$2:$N$96,9,FALSE)</f>
        <v>YES</v>
      </c>
      <c r="G136" s="74"/>
      <c r="H136" s="74"/>
      <c r="I136" s="74" t="e">
        <f>VLOOKUP(K119,INVENTORY!$A$2:$N$96,7,FALSE)</f>
        <v>#N/A</v>
      </c>
      <c r="J136" s="74" t="e">
        <f>VLOOKUP(K119,INVENTORY!$A$2:$N$96,8,FALSE)</f>
        <v>#N/A</v>
      </c>
      <c r="K136" s="74" t="e">
        <f>VLOOKUP(K119,INVENTORY!$A$2:$N$96,9,FALSE)</f>
        <v>#N/A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1" t="str">
        <f>"Function Code: "&amp;VLOOKUP(E119,INVENTORY!$A$2:$Q$96,14,FALSE)</f>
        <v>Function Code: F3</v>
      </c>
      <c r="D138" s="172"/>
      <c r="E138" s="173"/>
      <c r="G138" s="6" t="s">
        <v>4</v>
      </c>
      <c r="H138" s="5"/>
      <c r="I138" s="171" t="e">
        <f>"Function Code: "&amp;VLOOKUP(K119,INVENTORY!$A$2:$Q$96,14,FALSE)</f>
        <v>#N/A</v>
      </c>
      <c r="J138" s="172"/>
      <c r="K138" s="173"/>
    </row>
    <row r="139" spans="1:11" ht="15" customHeight="1" thickBot="1" x14ac:dyDescent="0.3">
      <c r="A139" s="6"/>
      <c r="B139" s="5"/>
      <c r="C139" s="161"/>
      <c r="D139" s="162"/>
      <c r="E139" s="163"/>
      <c r="G139" s="6"/>
      <c r="H139" s="5"/>
      <c r="I139" s="161"/>
      <c r="J139" s="162"/>
      <c r="K139" s="163"/>
    </row>
    <row r="140" spans="1:11" ht="15" customHeight="1" thickBot="1" x14ac:dyDescent="0.3">
      <c r="A140" s="6"/>
      <c r="B140" s="5"/>
      <c r="C140" s="161" t="str">
        <f>"Cosmetic Code: "&amp;VLOOKUP(E119,INVENTORY!$A$2:$Q$96,15,FALSE)</f>
        <v>Cosmetic Code: C5</v>
      </c>
      <c r="D140" s="162"/>
      <c r="E140" s="163"/>
      <c r="G140" s="6"/>
      <c r="H140" s="5"/>
      <c r="I140" s="161" t="e">
        <f>"Cosmetic Code: "&amp;VLOOKUP(K119,INVENTORY!$A$2:$Q$96,15,FALSE)</f>
        <v>#N/A</v>
      </c>
      <c r="J140" s="162"/>
      <c r="K140" s="163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4" t="s">
        <v>119</v>
      </c>
      <c r="E144" s="165"/>
      <c r="G144" s="3" t="s">
        <v>0</v>
      </c>
      <c r="H144" s="2" t="s">
        <v>0</v>
      </c>
      <c r="I144" s="1"/>
      <c r="J144" s="164" t="s">
        <v>119</v>
      </c>
      <c r="K144" s="165"/>
    </row>
    <row r="145" spans="1:11" ht="47.25" customHeight="1" thickBot="1" x14ac:dyDescent="0.3"/>
    <row r="146" spans="1:11" ht="15" customHeight="1" x14ac:dyDescent="0.25">
      <c r="A146" s="174" t="s">
        <v>105</v>
      </c>
      <c r="B146" s="175"/>
      <c r="C146" s="175"/>
      <c r="D146" s="175"/>
      <c r="E146" s="176"/>
      <c r="G146" s="174" t="s">
        <v>105</v>
      </c>
      <c r="H146" s="175"/>
      <c r="I146" s="175"/>
      <c r="J146" s="175"/>
      <c r="K146" s="176"/>
    </row>
    <row r="147" spans="1:11" ht="15.75" customHeight="1" thickBot="1" x14ac:dyDescent="0.3">
      <c r="A147" s="177"/>
      <c r="B147" s="178"/>
      <c r="C147" s="178"/>
      <c r="D147" s="178"/>
      <c r="E147" s="179"/>
      <c r="G147" s="177"/>
      <c r="H147" s="178"/>
      <c r="I147" s="178"/>
      <c r="J147" s="178"/>
      <c r="K147" s="179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5</v>
      </c>
      <c r="G148" s="11"/>
      <c r="H148" s="10"/>
      <c r="I148" s="10"/>
      <c r="J148" s="33" t="s">
        <v>42</v>
      </c>
      <c r="K148" s="42">
        <f>'Data-PULLDOWNS'!$B$3*3+E119</f>
        <v>6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45952.531971875003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45952.531971875003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e">
        <f>VLOOKUP(E148,INVENTORY!$A$2:$N$96,10,FALSE)</f>
        <v>#N/A</v>
      </c>
      <c r="E150" s="38"/>
      <c r="G150" s="34" t="s">
        <v>39</v>
      </c>
      <c r="H150" s="35" t="s">
        <v>103</v>
      </c>
      <c r="I150" s="39" t="s">
        <v>38</v>
      </c>
      <c r="J150" s="40" t="e">
        <f>VLOOKUP(K148,INVENTORY!$A$2:$N$96,10,FALSE)</f>
        <v>#N/A</v>
      </c>
      <c r="K150" s="38"/>
    </row>
    <row r="151" spans="1:11" ht="15.95" customHeight="1" x14ac:dyDescent="0.25">
      <c r="A151" s="34" t="str">
        <f>"Make: "</f>
        <v xml:space="preserve">Make: </v>
      </c>
      <c r="B151" s="35" t="e">
        <f>VLOOKUP(E148,INVENTORY!$A$2:$N$96,2,FALSE)</f>
        <v>#N/A</v>
      </c>
      <c r="C151" s="36" t="str">
        <f>"Model: "</f>
        <v xml:space="preserve">Model: </v>
      </c>
      <c r="D151" s="40" t="e">
        <f>VLOOKUP(E148,INVENTORY!$A$2:$N$96,3,FALSE)</f>
        <v>#N/A</v>
      </c>
      <c r="E151" s="38"/>
      <c r="G151" s="34" t="str">
        <f>"Make: "</f>
        <v xml:space="preserve">Make: </v>
      </c>
      <c r="H151" s="35" t="e">
        <f>VLOOKUP(K148,INVENTORY!$A$2:$N$96,2,FALSE)</f>
        <v>#N/A</v>
      </c>
      <c r="I151" s="36" t="str">
        <f>"Model: "</f>
        <v xml:space="preserve">Model: </v>
      </c>
      <c r="J151" s="40" t="e">
        <f>VLOOKUP(K148,INVENTORY!$A$2:$N$96,3,FALSE)</f>
        <v>#N/A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e">
        <f>VLOOKUP(E148,INVENTORY!$A$2:$N$96,4,FALSE)&amp;" / "&amp;VLOOKUP(E148,INVENTORY!$A$2:$N$96,5,FALSE)&amp;"GHz"</f>
        <v>#N/A</v>
      </c>
      <c r="C152" s="36"/>
      <c r="D152" s="36" t="str">
        <f>"Memory: "</f>
        <v xml:space="preserve">Memory: </v>
      </c>
      <c r="E152" s="75" t="e">
        <f>VLOOKUP(E148,INVENTORY!$A$2:$N$96,6,FALSE)</f>
        <v>#N/A</v>
      </c>
      <c r="G152" s="34" t="str">
        <f>"CPU/Speed: "</f>
        <v xml:space="preserve">CPU/Speed: </v>
      </c>
      <c r="H152" s="35" t="e">
        <f>VLOOKUP(K148,INVENTORY!$A$2:$N$96,4,FALSE)&amp;" / "&amp;VLOOKUP(K148,INVENTORY!$A$2:$N$96,5,FALSE)&amp;"GHz"</f>
        <v>#N/A</v>
      </c>
      <c r="I152" s="36"/>
      <c r="J152" s="36" t="str">
        <f>"Memory: "</f>
        <v xml:space="preserve">Memory: </v>
      </c>
      <c r="K152" s="75" t="e">
        <f>VLOOKUP(K148,INVENTORY!$A$2:$N$96,6,FALSE)</f>
        <v>#N/A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0" t="s">
        <v>10</v>
      </c>
      <c r="B154" s="181"/>
      <c r="C154" s="87" t="s">
        <v>1</v>
      </c>
      <c r="D154" s="87" t="s">
        <v>9</v>
      </c>
      <c r="E154" s="72" t="s">
        <v>8</v>
      </c>
      <c r="G154" s="180" t="s">
        <v>10</v>
      </c>
      <c r="H154" s="181"/>
      <c r="I154" s="87" t="s">
        <v>1</v>
      </c>
      <c r="J154" s="87" t="s">
        <v>9</v>
      </c>
      <c r="K154" s="72" t="s">
        <v>8</v>
      </c>
    </row>
    <row r="155" spans="1:11" x14ac:dyDescent="0.25">
      <c r="A155" s="166" t="s">
        <v>96</v>
      </c>
      <c r="B155" s="167"/>
      <c r="C155" s="86" t="s">
        <v>13</v>
      </c>
      <c r="D155" s="9"/>
      <c r="E155" s="8"/>
      <c r="G155" s="166" t="s">
        <v>96</v>
      </c>
      <c r="H155" s="167"/>
      <c r="I155" s="86" t="s">
        <v>13</v>
      </c>
      <c r="J155" s="9"/>
      <c r="K155" s="8"/>
    </row>
    <row r="156" spans="1:11" x14ac:dyDescent="0.25">
      <c r="A156" s="166" t="s">
        <v>98</v>
      </c>
      <c r="B156" s="167"/>
      <c r="C156" s="86" t="s">
        <v>13</v>
      </c>
      <c r="D156" s="9"/>
      <c r="E156" s="8"/>
      <c r="G156" s="166" t="s">
        <v>98</v>
      </c>
      <c r="H156" s="167"/>
      <c r="I156" s="86" t="s">
        <v>13</v>
      </c>
      <c r="J156" s="9"/>
      <c r="K156" s="8"/>
    </row>
    <row r="157" spans="1:11" x14ac:dyDescent="0.25">
      <c r="A157" s="166" t="s">
        <v>97</v>
      </c>
      <c r="B157" s="167"/>
      <c r="C157" s="86" t="s">
        <v>13</v>
      </c>
      <c r="D157" s="9"/>
      <c r="E157" s="8"/>
      <c r="G157" s="166" t="s">
        <v>97</v>
      </c>
      <c r="H157" s="167"/>
      <c r="I157" s="86" t="s">
        <v>13</v>
      </c>
      <c r="J157" s="9"/>
      <c r="K157" s="8"/>
    </row>
    <row r="158" spans="1:11" x14ac:dyDescent="0.25">
      <c r="A158" s="166" t="s">
        <v>7</v>
      </c>
      <c r="B158" s="167"/>
      <c r="C158" s="86" t="s">
        <v>13</v>
      </c>
      <c r="D158" s="9"/>
      <c r="E158" s="8"/>
      <c r="G158" s="166" t="s">
        <v>7</v>
      </c>
      <c r="H158" s="167"/>
      <c r="I158" s="86" t="s">
        <v>13</v>
      </c>
      <c r="J158" s="9"/>
      <c r="K158" s="8"/>
    </row>
    <row r="159" spans="1:11" x14ac:dyDescent="0.25">
      <c r="A159" s="166" t="s">
        <v>99</v>
      </c>
      <c r="B159" s="167"/>
      <c r="C159" s="86" t="s">
        <v>13</v>
      </c>
      <c r="D159" s="9"/>
      <c r="E159" s="8"/>
      <c r="G159" s="166" t="s">
        <v>99</v>
      </c>
      <c r="H159" s="167"/>
      <c r="I159" s="86" t="s">
        <v>13</v>
      </c>
      <c r="J159" s="9"/>
      <c r="K159" s="8"/>
    </row>
    <row r="160" spans="1:11" x14ac:dyDescent="0.25">
      <c r="A160" s="166" t="s">
        <v>6</v>
      </c>
      <c r="B160" s="167"/>
      <c r="C160" s="86" t="s">
        <v>13</v>
      </c>
      <c r="D160" s="9"/>
      <c r="E160" s="8"/>
      <c r="G160" s="166" t="s">
        <v>6</v>
      </c>
      <c r="H160" s="167"/>
      <c r="I160" s="86" t="s">
        <v>13</v>
      </c>
      <c r="J160" s="9"/>
      <c r="K160" s="8"/>
    </row>
    <row r="161" spans="1:11" x14ac:dyDescent="0.25">
      <c r="A161" s="166"/>
      <c r="B161" s="167"/>
      <c r="C161" s="86"/>
      <c r="D161" s="9"/>
      <c r="E161" s="8"/>
      <c r="G161" s="166"/>
      <c r="H161" s="167"/>
      <c r="I161" s="86"/>
      <c r="J161" s="9"/>
      <c r="K161" s="8"/>
    </row>
    <row r="162" spans="1:11" x14ac:dyDescent="0.25">
      <c r="A162" s="166"/>
      <c r="B162" s="167"/>
      <c r="C162" s="86"/>
      <c r="D162" s="9"/>
      <c r="E162" s="8"/>
      <c r="G162" s="166"/>
      <c r="H162" s="167"/>
      <c r="I162" s="86"/>
      <c r="J162" s="9"/>
      <c r="K162" s="8"/>
    </row>
    <row r="163" spans="1:11" ht="15.75" thickBot="1" x14ac:dyDescent="0.3">
      <c r="A163" s="168" t="s">
        <v>14</v>
      </c>
      <c r="B163" s="169"/>
      <c r="C163" s="169"/>
      <c r="D163" s="169"/>
      <c r="E163" s="170"/>
      <c r="G163" s="168" t="s">
        <v>14</v>
      </c>
      <c r="H163" s="169"/>
      <c r="I163" s="169"/>
      <c r="J163" s="169"/>
      <c r="K163" s="170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e">
        <f>VLOOKUP(E148,INVENTORY!$A$2:$N$96,7,FALSE)</f>
        <v>#N/A</v>
      </c>
      <c r="D165" s="74" t="e">
        <f>VLOOKUP(E148,INVENTORY!$A$2:$N$96,8,FALSE)</f>
        <v>#N/A</v>
      </c>
      <c r="E165" s="74" t="e">
        <f>VLOOKUP(E148,INVENTORY!$A$2:$N$96,9,FALSE)</f>
        <v>#N/A</v>
      </c>
      <c r="G165" s="74"/>
      <c r="H165" s="74"/>
      <c r="I165" s="74" t="e">
        <f>VLOOKUP(K148,INVENTORY!$A$2:$N$96,7,FALSE)</f>
        <v>#N/A</v>
      </c>
      <c r="J165" s="74" t="e">
        <f>VLOOKUP(K148,INVENTORY!$A$2:$N$96,8,FALSE)</f>
        <v>#N/A</v>
      </c>
      <c r="K165" s="74" t="e">
        <f>VLOOKUP(K148,INVENTORY!$A$2:$N$96,9,FALSE)</f>
        <v>#N/A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1" t="e">
        <f>"Function Code: "&amp;VLOOKUP(E148,INVENTORY!$A$2:$Q$96,14,FALSE)</f>
        <v>#N/A</v>
      </c>
      <c r="D167" s="172"/>
      <c r="E167" s="173"/>
      <c r="G167" s="6" t="s">
        <v>4</v>
      </c>
      <c r="H167" s="5"/>
      <c r="I167" s="171" t="e">
        <f>"Function Code: "&amp;VLOOKUP(K148,INVENTORY!$A$2:$Q$96,14,FALSE)</f>
        <v>#N/A</v>
      </c>
      <c r="J167" s="172"/>
      <c r="K167" s="173"/>
    </row>
    <row r="168" spans="1:11" ht="15" customHeight="1" thickBot="1" x14ac:dyDescent="0.3">
      <c r="A168" s="6"/>
      <c r="B168" s="5"/>
      <c r="C168" s="161"/>
      <c r="D168" s="162"/>
      <c r="E168" s="163"/>
      <c r="G168" s="6"/>
      <c r="H168" s="5"/>
      <c r="I168" s="161"/>
      <c r="J168" s="162"/>
      <c r="K168" s="163"/>
    </row>
    <row r="169" spans="1:11" ht="15" customHeight="1" thickBot="1" x14ac:dyDescent="0.3">
      <c r="A169" s="6"/>
      <c r="B169" s="5"/>
      <c r="C169" s="161" t="e">
        <f>"Cosmetic Code: "&amp;VLOOKUP(E148,INVENTORY!$A$2:$Q$96,15,FALSE)</f>
        <v>#N/A</v>
      </c>
      <c r="D169" s="162"/>
      <c r="E169" s="163"/>
      <c r="G169" s="6"/>
      <c r="H169" s="5"/>
      <c r="I169" s="161" t="e">
        <f>"Cosmetic Code: "&amp;VLOOKUP(K148,INVENTORY!$A$2:$Q$96,15,FALSE)</f>
        <v>#N/A</v>
      </c>
      <c r="J169" s="162"/>
      <c r="K169" s="163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4" t="s">
        <v>119</v>
      </c>
      <c r="E173" s="165"/>
      <c r="G173" s="3" t="s">
        <v>0</v>
      </c>
      <c r="H173" s="2" t="s">
        <v>0</v>
      </c>
      <c r="I173" s="1"/>
      <c r="J173" s="164" t="s">
        <v>119</v>
      </c>
      <c r="K173" s="165"/>
    </row>
    <row r="174" spans="1:11" ht="15.75" thickBot="1" x14ac:dyDescent="0.3"/>
    <row r="175" spans="1:11" ht="15" customHeight="1" x14ac:dyDescent="0.25">
      <c r="A175" s="174" t="s">
        <v>105</v>
      </c>
      <c r="B175" s="175"/>
      <c r="C175" s="175"/>
      <c r="D175" s="175"/>
      <c r="E175" s="176"/>
      <c r="G175" s="174" t="s">
        <v>105</v>
      </c>
      <c r="H175" s="175"/>
      <c r="I175" s="175"/>
      <c r="J175" s="175"/>
      <c r="K175" s="176"/>
    </row>
    <row r="176" spans="1:11" ht="15.75" customHeight="1" thickBot="1" x14ac:dyDescent="0.3">
      <c r="A176" s="177"/>
      <c r="B176" s="178"/>
      <c r="C176" s="178"/>
      <c r="D176" s="178"/>
      <c r="E176" s="179"/>
      <c r="G176" s="177"/>
      <c r="H176" s="178"/>
      <c r="I176" s="178"/>
      <c r="J176" s="178"/>
      <c r="K176" s="179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5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45952.531971875003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45952.531971875003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e">
        <f>VLOOKUP(E177,INVENTORY!$A$2:$N$96,10,FALSE)</f>
        <v>#N/A</v>
      </c>
      <c r="E179" s="38"/>
      <c r="G179" s="34" t="s">
        <v>39</v>
      </c>
      <c r="H179" s="35" t="s">
        <v>103</v>
      </c>
      <c r="I179" s="39" t="s">
        <v>38</v>
      </c>
      <c r="J179" s="40" t="e">
        <f>VLOOKUP(K177,INVENTORY!$A$2:$N$96,10,FALSE)</f>
        <v>#N/A</v>
      </c>
      <c r="K179" s="38"/>
    </row>
    <row r="180" spans="1:11" ht="15.95" customHeight="1" x14ac:dyDescent="0.25">
      <c r="A180" s="34" t="str">
        <f>"Make: "</f>
        <v xml:space="preserve">Make: </v>
      </c>
      <c r="B180" s="35" t="e">
        <f>VLOOKUP(E177,INVENTORY!$A$2:$N$96,2,FALSE)</f>
        <v>#N/A</v>
      </c>
      <c r="C180" s="36" t="str">
        <f>"Model: "</f>
        <v xml:space="preserve">Model: </v>
      </c>
      <c r="D180" s="40" t="e">
        <f>VLOOKUP(E177,INVENTORY!$A$2:$N$96,3,FALSE)</f>
        <v>#N/A</v>
      </c>
      <c r="E180" s="38"/>
      <c r="G180" s="34" t="str">
        <f>"Make: "</f>
        <v xml:space="preserve">Make: </v>
      </c>
      <c r="H180" s="35" t="e">
        <f>VLOOKUP(K177,INVENTORY!$A$2:$N$96,2,FALSE)</f>
        <v>#N/A</v>
      </c>
      <c r="I180" s="36" t="str">
        <f>"Model: "</f>
        <v xml:space="preserve">Model: </v>
      </c>
      <c r="J180" s="40" t="e">
        <f>VLOOKUP(K177,INVENTORY!$A$2:$N$96,3,FALSE)</f>
        <v>#N/A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e">
        <f>VLOOKUP(E177,INVENTORY!$A$2:$N$96,4,FALSE)&amp;" / "&amp;VLOOKUP(E177,INVENTORY!$A$2:$N$96,5,FALSE)&amp;"GHz"</f>
        <v>#N/A</v>
      </c>
      <c r="C181" s="36"/>
      <c r="D181" s="36" t="str">
        <f>"Memory: "</f>
        <v xml:space="preserve">Memory: </v>
      </c>
      <c r="E181" s="41" t="e">
        <f>VLOOKUP(E177,INVENTORY!$A$2:$N$96,6,FALSE)</f>
        <v>#N/A</v>
      </c>
      <c r="G181" s="34" t="str">
        <f>"CPU/Speed: "</f>
        <v xml:space="preserve">CPU/Speed: </v>
      </c>
      <c r="H181" s="35" t="e">
        <f>VLOOKUP(K177,INVENTORY!$A$2:$N$96,4,FALSE)&amp;" / "&amp;VLOOKUP(K177,INVENTORY!$A$2:$N$96,5,FALSE)&amp;"GHz"</f>
        <v>#N/A</v>
      </c>
      <c r="I181" s="36"/>
      <c r="J181" s="36" t="str">
        <f>"Memory: "</f>
        <v xml:space="preserve">Memory: </v>
      </c>
      <c r="K181" s="75" t="e">
        <f>VLOOKUP(K177,INVENTORY!$A$2:$N$96,6,FALSE)</f>
        <v>#N/A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0" t="s">
        <v>10</v>
      </c>
      <c r="B183" s="181"/>
      <c r="C183" s="87" t="s">
        <v>1</v>
      </c>
      <c r="D183" s="87" t="s">
        <v>9</v>
      </c>
      <c r="E183" s="72" t="s">
        <v>8</v>
      </c>
      <c r="G183" s="180" t="s">
        <v>10</v>
      </c>
      <c r="H183" s="181"/>
      <c r="I183" s="87" t="s">
        <v>1</v>
      </c>
      <c r="J183" s="87" t="s">
        <v>9</v>
      </c>
      <c r="K183" s="72" t="s">
        <v>8</v>
      </c>
    </row>
    <row r="184" spans="1:11" x14ac:dyDescent="0.25">
      <c r="A184" s="166" t="s">
        <v>96</v>
      </c>
      <c r="B184" s="167"/>
      <c r="C184" s="86" t="s">
        <v>13</v>
      </c>
      <c r="D184" s="9"/>
      <c r="E184" s="8"/>
      <c r="G184" s="166" t="s">
        <v>96</v>
      </c>
      <c r="H184" s="167"/>
      <c r="I184" s="86" t="s">
        <v>13</v>
      </c>
      <c r="J184" s="9"/>
      <c r="K184" s="8"/>
    </row>
    <row r="185" spans="1:11" x14ac:dyDescent="0.25">
      <c r="A185" s="166" t="s">
        <v>98</v>
      </c>
      <c r="B185" s="167"/>
      <c r="C185" s="86" t="s">
        <v>13</v>
      </c>
      <c r="D185" s="9"/>
      <c r="E185" s="8"/>
      <c r="G185" s="166" t="s">
        <v>98</v>
      </c>
      <c r="H185" s="167"/>
      <c r="I185" s="86" t="s">
        <v>13</v>
      </c>
      <c r="J185" s="9"/>
      <c r="K185" s="8"/>
    </row>
    <row r="186" spans="1:11" x14ac:dyDescent="0.25">
      <c r="A186" s="166" t="s">
        <v>97</v>
      </c>
      <c r="B186" s="167"/>
      <c r="C186" s="86" t="s">
        <v>13</v>
      </c>
      <c r="D186" s="9"/>
      <c r="E186" s="8"/>
      <c r="G186" s="166" t="s">
        <v>97</v>
      </c>
      <c r="H186" s="167"/>
      <c r="I186" s="86" t="s">
        <v>13</v>
      </c>
      <c r="J186" s="9"/>
      <c r="K186" s="8"/>
    </row>
    <row r="187" spans="1:11" x14ac:dyDescent="0.25">
      <c r="A187" s="166" t="s">
        <v>7</v>
      </c>
      <c r="B187" s="167"/>
      <c r="C187" s="86" t="s">
        <v>13</v>
      </c>
      <c r="D187" s="9"/>
      <c r="E187" s="8"/>
      <c r="G187" s="166" t="s">
        <v>7</v>
      </c>
      <c r="H187" s="167"/>
      <c r="I187" s="86" t="s">
        <v>13</v>
      </c>
      <c r="J187" s="9"/>
      <c r="K187" s="8"/>
    </row>
    <row r="188" spans="1:11" x14ac:dyDescent="0.25">
      <c r="A188" s="166" t="s">
        <v>99</v>
      </c>
      <c r="B188" s="167"/>
      <c r="C188" s="86" t="s">
        <v>13</v>
      </c>
      <c r="D188" s="9"/>
      <c r="E188" s="8"/>
      <c r="G188" s="166" t="s">
        <v>99</v>
      </c>
      <c r="H188" s="167"/>
      <c r="I188" s="86" t="s">
        <v>13</v>
      </c>
      <c r="J188" s="9"/>
      <c r="K188" s="8"/>
    </row>
    <row r="189" spans="1:11" x14ac:dyDescent="0.25">
      <c r="A189" s="166" t="s">
        <v>6</v>
      </c>
      <c r="B189" s="167"/>
      <c r="C189" s="86" t="s">
        <v>13</v>
      </c>
      <c r="D189" s="9"/>
      <c r="E189" s="8"/>
      <c r="G189" s="166" t="s">
        <v>6</v>
      </c>
      <c r="H189" s="167"/>
      <c r="I189" s="86" t="s">
        <v>13</v>
      </c>
      <c r="J189" s="9"/>
      <c r="K189" s="8"/>
    </row>
    <row r="190" spans="1:11" x14ac:dyDescent="0.25">
      <c r="A190" s="166"/>
      <c r="B190" s="167"/>
      <c r="C190" s="86"/>
      <c r="D190" s="9"/>
      <c r="E190" s="8"/>
      <c r="G190" s="166"/>
      <c r="H190" s="167"/>
      <c r="I190" s="86"/>
      <c r="J190" s="9"/>
      <c r="K190" s="8"/>
    </row>
    <row r="191" spans="1:11" x14ac:dyDescent="0.25">
      <c r="A191" s="166"/>
      <c r="B191" s="167"/>
      <c r="C191" s="86"/>
      <c r="D191" s="9"/>
      <c r="E191" s="8"/>
      <c r="G191" s="166"/>
      <c r="H191" s="167"/>
      <c r="I191" s="86"/>
      <c r="J191" s="9"/>
      <c r="K191" s="8"/>
    </row>
    <row r="192" spans="1:11" ht="15.75" thickBot="1" x14ac:dyDescent="0.3">
      <c r="A192" s="168" t="s">
        <v>14</v>
      </c>
      <c r="B192" s="169"/>
      <c r="C192" s="169"/>
      <c r="D192" s="169"/>
      <c r="E192" s="170"/>
      <c r="G192" s="168" t="s">
        <v>14</v>
      </c>
      <c r="H192" s="169"/>
      <c r="I192" s="169"/>
      <c r="J192" s="169"/>
      <c r="K192" s="170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e">
        <f>VLOOKUP(E177,INVENTORY!$A$2:$N$96,7,FALSE)</f>
        <v>#N/A</v>
      </c>
      <c r="D194" s="74" t="e">
        <f>VLOOKUP(E177,INVENTORY!$A$2:$N$96,8,FALSE)</f>
        <v>#N/A</v>
      </c>
      <c r="E194" s="74" t="e">
        <f>VLOOKUP(E177,INVENTORY!$A$2:$N$96,9,FALSE)</f>
        <v>#N/A</v>
      </c>
      <c r="G194" s="74"/>
      <c r="H194" s="74"/>
      <c r="I194" s="74" t="e">
        <f>VLOOKUP(K177,INVENTORY!$A$2:$N$96,7,FALSE)</f>
        <v>#N/A</v>
      </c>
      <c r="J194" s="74" t="e">
        <f>VLOOKUP(K177,INVENTORY!$A$2:$N$96,8,FALSE)</f>
        <v>#N/A</v>
      </c>
      <c r="K194" s="74" t="e">
        <f>VLOOKUP(K177,INVENTORY!$A$2:$N$96,9,FALSE)</f>
        <v>#N/A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1" t="e">
        <f>"Function Code: "&amp;VLOOKUP(E177,INVENTORY!$A$2:$Q$96,14,FALSE)</f>
        <v>#N/A</v>
      </c>
      <c r="D196" s="172"/>
      <c r="E196" s="173"/>
      <c r="G196" s="6" t="s">
        <v>4</v>
      </c>
      <c r="H196" s="5"/>
      <c r="I196" s="171" t="e">
        <f>"Function Code: "&amp;VLOOKUP(K177,INVENTORY!$A$2:$Q$96,14,FALSE)</f>
        <v>#N/A</v>
      </c>
      <c r="J196" s="172"/>
      <c r="K196" s="173"/>
    </row>
    <row r="197" spans="1:11" ht="15" customHeight="1" thickBot="1" x14ac:dyDescent="0.3">
      <c r="A197" s="6"/>
      <c r="B197" s="5"/>
      <c r="C197" s="161"/>
      <c r="D197" s="162"/>
      <c r="E197" s="163"/>
      <c r="G197" s="6"/>
      <c r="H197" s="5"/>
      <c r="I197" s="161"/>
      <c r="J197" s="162"/>
      <c r="K197" s="163"/>
    </row>
    <row r="198" spans="1:11" ht="15" customHeight="1" thickBot="1" x14ac:dyDescent="0.3">
      <c r="A198" s="6"/>
      <c r="B198" s="5"/>
      <c r="C198" s="161" t="e">
        <f>"Cosmetic Code: "&amp;VLOOKUP(E177,INVENTORY!$A$2:$Q$96,15,FALSE)</f>
        <v>#N/A</v>
      </c>
      <c r="D198" s="162"/>
      <c r="E198" s="163"/>
      <c r="G198" s="6"/>
      <c r="H198" s="5"/>
      <c r="I198" s="161" t="e">
        <f>"Cosmetic Code: "&amp;VLOOKUP(K177,INVENTORY!$A$2:$Q$96,15,FALSE)</f>
        <v>#N/A</v>
      </c>
      <c r="J198" s="162"/>
      <c r="K198" s="163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4" t="s">
        <v>119</v>
      </c>
      <c r="E202" s="165"/>
      <c r="G202" s="3" t="s">
        <v>0</v>
      </c>
      <c r="H202" s="2" t="s">
        <v>0</v>
      </c>
      <c r="I202" s="1"/>
      <c r="J202" s="164" t="s">
        <v>119</v>
      </c>
      <c r="K202" s="165"/>
    </row>
    <row r="203" spans="1:11" ht="47.25" customHeight="1" thickBot="1" x14ac:dyDescent="0.3"/>
    <row r="204" spans="1:11" ht="15" customHeight="1" x14ac:dyDescent="0.25">
      <c r="A204" s="174" t="s">
        <v>105</v>
      </c>
      <c r="B204" s="175"/>
      <c r="C204" s="175"/>
      <c r="D204" s="175"/>
      <c r="E204" s="176"/>
      <c r="G204" s="174" t="s">
        <v>105</v>
      </c>
      <c r="H204" s="175"/>
      <c r="I204" s="175"/>
      <c r="J204" s="175"/>
      <c r="K204" s="176"/>
    </row>
    <row r="205" spans="1:11" ht="15.75" customHeight="1" thickBot="1" x14ac:dyDescent="0.3">
      <c r="A205" s="177"/>
      <c r="B205" s="178"/>
      <c r="C205" s="178"/>
      <c r="D205" s="178"/>
      <c r="E205" s="179"/>
      <c r="G205" s="177"/>
      <c r="H205" s="178"/>
      <c r="I205" s="178"/>
      <c r="J205" s="178"/>
      <c r="K205" s="179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6</v>
      </c>
      <c r="G206" s="11"/>
      <c r="H206" s="10"/>
      <c r="I206" s="10"/>
      <c r="J206" s="33" t="s">
        <v>42</v>
      </c>
      <c r="K206" s="42">
        <f>'Data-PULLDOWNS'!$B$3*3+E177</f>
        <v>7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45952.531971875003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45952.531971875003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e">
        <f>VLOOKUP(E206,INVENTORY!$A$2:$N$96,10,FALSE)</f>
        <v>#N/A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VLOOKUP(K206,INVENTORY!$A$2:$N$96,10,FALSE)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e">
        <f>VLOOKUP(E206,INVENTORY!$A$2:$N$96,2,FALSE)</f>
        <v>#N/A</v>
      </c>
      <c r="C209" s="36" t="str">
        <f>"Model: "</f>
        <v xml:space="preserve">Model: </v>
      </c>
      <c r="D209" s="40" t="e">
        <f>VLOOKUP(E206,INVENTORY!$A$2:$N$96,3,FALSE)</f>
        <v>#N/A</v>
      </c>
      <c r="E209" s="38"/>
      <c r="G209" s="34" t="str">
        <f>"Make: "</f>
        <v xml:space="preserve">Make: </v>
      </c>
      <c r="H209" s="35" t="e">
        <f>VLOOKUP(K206,INVENTORY!$A$2:$N$96,2,FALSE)</f>
        <v>#N/A</v>
      </c>
      <c r="I209" s="36" t="str">
        <f>"Model: "</f>
        <v xml:space="preserve">Model: </v>
      </c>
      <c r="J209" s="40" t="e">
        <f>VLOOKUP(K206,INVENTORY!$A$2:$N$96,3,FALSE)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e">
        <f>VLOOKUP(E206,INVENTORY!$A$2:$N$96,4,FALSE)&amp;" / "&amp;VLOOKUP(E206,INVENTORY!$A$2:$N$96,5,FALSE)&amp;"GHz"</f>
        <v>#N/A</v>
      </c>
      <c r="C210" s="36"/>
      <c r="D210" s="36" t="str">
        <f>"Memory: "</f>
        <v xml:space="preserve">Memory: </v>
      </c>
      <c r="E210" s="75" t="e">
        <f>VLOOKUP(E206,INVENTORY!$A$2:$N$96,6,FALSE)</f>
        <v>#N/A</v>
      </c>
      <c r="G210" s="34" t="str">
        <f>"CPU/Speed: "</f>
        <v xml:space="preserve">CPU/Speed: </v>
      </c>
      <c r="H210" s="35" t="e">
        <f>VLOOKUP(K206,INVENTORY!$A$2:$N$96,4,FALSE)&amp;" / "&amp;VLOOKUP(K206,INVENTORY!$A$2:$N$96,5,FALSE)&amp;"GHz"</f>
        <v>#N/A</v>
      </c>
      <c r="I210" s="36"/>
      <c r="J210" s="36" t="str">
        <f>"Memory: "</f>
        <v xml:space="preserve">Memory: </v>
      </c>
      <c r="K210" s="75" t="e">
        <f>VLOOKUP(K206,INVENTORY!$A$2:$N$96,6,FALSE)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0" t="s">
        <v>10</v>
      </c>
      <c r="B212" s="181"/>
      <c r="C212" s="87" t="s">
        <v>1</v>
      </c>
      <c r="D212" s="87" t="s">
        <v>9</v>
      </c>
      <c r="E212" s="72" t="s">
        <v>8</v>
      </c>
      <c r="G212" s="180" t="s">
        <v>10</v>
      </c>
      <c r="H212" s="181"/>
      <c r="I212" s="87" t="s">
        <v>1</v>
      </c>
      <c r="J212" s="87" t="s">
        <v>9</v>
      </c>
      <c r="K212" s="72" t="s">
        <v>8</v>
      </c>
    </row>
    <row r="213" spans="1:11" x14ac:dyDescent="0.25">
      <c r="A213" s="166" t="s">
        <v>96</v>
      </c>
      <c r="B213" s="167"/>
      <c r="C213" s="86" t="s">
        <v>13</v>
      </c>
      <c r="D213" s="9"/>
      <c r="E213" s="8"/>
      <c r="G213" s="166" t="s">
        <v>96</v>
      </c>
      <c r="H213" s="167"/>
      <c r="I213" s="86" t="s">
        <v>13</v>
      </c>
      <c r="J213" s="9"/>
      <c r="K213" s="8"/>
    </row>
    <row r="214" spans="1:11" x14ac:dyDescent="0.25">
      <c r="A214" s="166" t="s">
        <v>98</v>
      </c>
      <c r="B214" s="167"/>
      <c r="C214" s="86" t="s">
        <v>13</v>
      </c>
      <c r="D214" s="9"/>
      <c r="E214" s="8"/>
      <c r="G214" s="166" t="s">
        <v>98</v>
      </c>
      <c r="H214" s="167"/>
      <c r="I214" s="86" t="s">
        <v>13</v>
      </c>
      <c r="J214" s="9"/>
      <c r="K214" s="8"/>
    </row>
    <row r="215" spans="1:11" x14ac:dyDescent="0.25">
      <c r="A215" s="166" t="s">
        <v>97</v>
      </c>
      <c r="B215" s="167"/>
      <c r="C215" s="86" t="s">
        <v>13</v>
      </c>
      <c r="D215" s="9"/>
      <c r="E215" s="8"/>
      <c r="G215" s="166" t="s">
        <v>97</v>
      </c>
      <c r="H215" s="167"/>
      <c r="I215" s="86" t="s">
        <v>13</v>
      </c>
      <c r="J215" s="9"/>
      <c r="K215" s="8"/>
    </row>
    <row r="216" spans="1:11" x14ac:dyDescent="0.25">
      <c r="A216" s="166" t="s">
        <v>7</v>
      </c>
      <c r="B216" s="167"/>
      <c r="C216" s="86" t="s">
        <v>13</v>
      </c>
      <c r="D216" s="9"/>
      <c r="E216" s="8"/>
      <c r="G216" s="166" t="s">
        <v>7</v>
      </c>
      <c r="H216" s="167"/>
      <c r="I216" s="86" t="s">
        <v>13</v>
      </c>
      <c r="J216" s="9"/>
      <c r="K216" s="8"/>
    </row>
    <row r="217" spans="1:11" x14ac:dyDescent="0.25">
      <c r="A217" s="166" t="s">
        <v>99</v>
      </c>
      <c r="B217" s="167"/>
      <c r="C217" s="86" t="s">
        <v>13</v>
      </c>
      <c r="D217" s="9"/>
      <c r="E217" s="8"/>
      <c r="G217" s="166" t="s">
        <v>99</v>
      </c>
      <c r="H217" s="167"/>
      <c r="I217" s="86" t="s">
        <v>13</v>
      </c>
      <c r="J217" s="9"/>
      <c r="K217" s="8"/>
    </row>
    <row r="218" spans="1:11" x14ac:dyDescent="0.25">
      <c r="A218" s="166" t="s">
        <v>6</v>
      </c>
      <c r="B218" s="167"/>
      <c r="C218" s="86" t="s">
        <v>13</v>
      </c>
      <c r="D218" s="9"/>
      <c r="E218" s="8"/>
      <c r="G218" s="166" t="s">
        <v>6</v>
      </c>
      <c r="H218" s="167"/>
      <c r="I218" s="86" t="s">
        <v>13</v>
      </c>
      <c r="J218" s="9"/>
      <c r="K218" s="8"/>
    </row>
    <row r="219" spans="1:11" x14ac:dyDescent="0.25">
      <c r="A219" s="166"/>
      <c r="B219" s="167"/>
      <c r="C219" s="86"/>
      <c r="D219" s="9"/>
      <c r="E219" s="8"/>
      <c r="G219" s="166"/>
      <c r="H219" s="167"/>
      <c r="I219" s="86"/>
      <c r="J219" s="9"/>
      <c r="K219" s="8"/>
    </row>
    <row r="220" spans="1:11" x14ac:dyDescent="0.25">
      <c r="A220" s="166"/>
      <c r="B220" s="167"/>
      <c r="C220" s="86"/>
      <c r="D220" s="9"/>
      <c r="E220" s="8"/>
      <c r="G220" s="166"/>
      <c r="H220" s="167"/>
      <c r="I220" s="86"/>
      <c r="J220" s="9"/>
      <c r="K220" s="8"/>
    </row>
    <row r="221" spans="1:11" ht="15.75" thickBot="1" x14ac:dyDescent="0.3">
      <c r="A221" s="168" t="s">
        <v>14</v>
      </c>
      <c r="B221" s="169"/>
      <c r="C221" s="169"/>
      <c r="D221" s="169"/>
      <c r="E221" s="170"/>
      <c r="G221" s="168" t="s">
        <v>14</v>
      </c>
      <c r="H221" s="169"/>
      <c r="I221" s="169"/>
      <c r="J221" s="169"/>
      <c r="K221" s="170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e">
        <f>VLOOKUP(E206,INVENTORY!$A$2:$N$96,7,FALSE)</f>
        <v>#N/A</v>
      </c>
      <c r="D223" s="74" t="e">
        <f>VLOOKUP(E206,INVENTORY!$A$2:$N$96,8,FALSE)</f>
        <v>#N/A</v>
      </c>
      <c r="E223" s="74" t="e">
        <f>VLOOKUP(E206,INVENTORY!$A$2:$N$96,9,FALSE)</f>
        <v>#N/A</v>
      </c>
      <c r="G223" s="74"/>
      <c r="H223" s="74"/>
      <c r="I223" s="74" t="e">
        <f>VLOOKUP(K206,INVENTORY!$A$2:$N$96,7,FALSE)</f>
        <v>#N/A</v>
      </c>
      <c r="J223" s="74" t="e">
        <f>VLOOKUP(K206,INVENTORY!$A$2:$N$96,8,FALSE)</f>
        <v>#N/A</v>
      </c>
      <c r="K223" s="74" t="e">
        <f>VLOOKUP(K206,INVENTORY!$A$2:$N$96,9,FALSE)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1" t="e">
        <f>"Function Code: "&amp;VLOOKUP(E206,INVENTORY!$A$2:$Q$96,14,FALSE)</f>
        <v>#N/A</v>
      </c>
      <c r="D225" s="172"/>
      <c r="E225" s="173"/>
      <c r="G225" s="6" t="s">
        <v>4</v>
      </c>
      <c r="H225" s="5"/>
      <c r="I225" s="171" t="e">
        <f>"Function Code: "&amp;VLOOKUP(K206,INVENTORY!$A$2:$Q$96,14,FALSE)</f>
        <v>#N/A</v>
      </c>
      <c r="J225" s="172"/>
      <c r="K225" s="173"/>
    </row>
    <row r="226" spans="1:11" ht="15" customHeight="1" thickBot="1" x14ac:dyDescent="0.3">
      <c r="A226" s="6"/>
      <c r="B226" s="5"/>
      <c r="C226" s="161"/>
      <c r="D226" s="162"/>
      <c r="E226" s="163"/>
      <c r="G226" s="6"/>
      <c r="H226" s="5"/>
      <c r="I226" s="161"/>
      <c r="J226" s="162"/>
      <c r="K226" s="163"/>
    </row>
    <row r="227" spans="1:11" ht="15" customHeight="1" thickBot="1" x14ac:dyDescent="0.3">
      <c r="A227" s="6"/>
      <c r="B227" s="5"/>
      <c r="C227" s="161" t="e">
        <f>"Cosmetic Code: "&amp;VLOOKUP(E206,INVENTORY!$A$2:$Q$96,15,FALSE)</f>
        <v>#N/A</v>
      </c>
      <c r="D227" s="162"/>
      <c r="E227" s="163"/>
      <c r="G227" s="6"/>
      <c r="H227" s="5"/>
      <c r="I227" s="161" t="e">
        <f>"Cosmetic Code: "&amp;VLOOKUP(K206,INVENTORY!$A$2:$Q$96,15,FALSE)</f>
        <v>#N/A</v>
      </c>
      <c r="J227" s="162"/>
      <c r="K227" s="163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4" t="s">
        <v>119</v>
      </c>
      <c r="E231" s="165"/>
      <c r="G231" s="3" t="s">
        <v>0</v>
      </c>
      <c r="H231" s="2" t="s">
        <v>0</v>
      </c>
      <c r="I231" s="1"/>
      <c r="J231" s="164" t="s">
        <v>119</v>
      </c>
      <c r="K231" s="165"/>
    </row>
    <row r="232" spans="1:11" ht="15.75" thickBot="1" x14ac:dyDescent="0.3"/>
    <row r="233" spans="1:11" ht="15" customHeight="1" x14ac:dyDescent="0.25">
      <c r="A233" s="174" t="s">
        <v>105</v>
      </c>
      <c r="B233" s="175"/>
      <c r="C233" s="175"/>
      <c r="D233" s="175"/>
      <c r="E233" s="176"/>
      <c r="G233" s="174" t="s">
        <v>105</v>
      </c>
      <c r="H233" s="175"/>
      <c r="I233" s="175"/>
      <c r="J233" s="175"/>
      <c r="K233" s="176"/>
    </row>
    <row r="234" spans="1:11" ht="15.75" customHeight="1" thickBot="1" x14ac:dyDescent="0.3">
      <c r="A234" s="177"/>
      <c r="B234" s="178"/>
      <c r="C234" s="178"/>
      <c r="D234" s="178"/>
      <c r="E234" s="179"/>
      <c r="G234" s="177"/>
      <c r="H234" s="178"/>
      <c r="I234" s="178"/>
      <c r="J234" s="178"/>
      <c r="K234" s="179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6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45952.531971875003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45952.531971875003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e">
        <f>VLOOKUP(E235,INVENTORY!$A$2:$N$96,10,FALSE)</f>
        <v>#N/A</v>
      </c>
      <c r="E237" s="38"/>
      <c r="G237" s="34" t="s">
        <v>39</v>
      </c>
      <c r="H237" s="35" t="s">
        <v>103</v>
      </c>
      <c r="I237" s="39" t="s">
        <v>38</v>
      </c>
      <c r="J237" s="40" t="e">
        <f>VLOOKUP(K235,INVENTORY!$A$2:$N$96,10,FALSE)</f>
        <v>#N/A</v>
      </c>
      <c r="K237" s="38"/>
    </row>
    <row r="238" spans="1:11" ht="15.95" customHeight="1" x14ac:dyDescent="0.25">
      <c r="A238" s="34" t="str">
        <f>"Make: "</f>
        <v xml:space="preserve">Make: </v>
      </c>
      <c r="B238" s="35" t="e">
        <f>VLOOKUP(E235,INVENTORY!$A$2:$N$96,2,FALSE)</f>
        <v>#N/A</v>
      </c>
      <c r="C238" s="36" t="str">
        <f>"Model: "</f>
        <v xml:space="preserve">Model: </v>
      </c>
      <c r="D238" s="40" t="e">
        <f>VLOOKUP(E235,INVENTORY!$A$2:$N$96,3,FALSE)</f>
        <v>#N/A</v>
      </c>
      <c r="E238" s="38"/>
      <c r="G238" s="34" t="str">
        <f>"Make: "</f>
        <v xml:space="preserve">Make: </v>
      </c>
      <c r="H238" s="35" t="e">
        <f>VLOOKUP(K235,INVENTORY!$A$2:$N$96,2,FALSE)</f>
        <v>#N/A</v>
      </c>
      <c r="I238" s="36" t="str">
        <f>"Model: "</f>
        <v xml:space="preserve">Model: </v>
      </c>
      <c r="J238" s="40" t="e">
        <f>VLOOKUP(K235,INVENTORY!$A$2:$N$96,3,FALSE)</f>
        <v>#N/A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e">
        <f>VLOOKUP(E235,INVENTORY!$A$2:$N$96,4,FALSE)&amp;" / "&amp;VLOOKUP(E235,INVENTORY!$A$2:$N$96,5,FALSE)&amp;"GHz"</f>
        <v>#N/A</v>
      </c>
      <c r="C239" s="36"/>
      <c r="D239" s="36" t="str">
        <f>"Memory: "</f>
        <v xml:space="preserve">Memory: </v>
      </c>
      <c r="E239" s="41" t="e">
        <f>VLOOKUP(E235,INVENTORY!$A$2:$N$96,6,FALSE)</f>
        <v>#N/A</v>
      </c>
      <c r="G239" s="34" t="str">
        <f>"CPU/Speed: "</f>
        <v xml:space="preserve">CPU/Speed: </v>
      </c>
      <c r="H239" s="35" t="e">
        <f>VLOOKUP(K235,INVENTORY!$A$2:$N$96,4,FALSE)&amp;" / "&amp;VLOOKUP(K235,INVENTORY!$A$2:$N$96,5,FALSE)&amp;"GHz"</f>
        <v>#N/A</v>
      </c>
      <c r="I239" s="36"/>
      <c r="J239" s="36" t="str">
        <f>"Memory: "</f>
        <v xml:space="preserve">Memory: </v>
      </c>
      <c r="K239" s="75" t="e">
        <f>VLOOKUP(K235,INVENTORY!$A$2:$N$96,6,FALSE)</f>
        <v>#N/A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0" t="s">
        <v>10</v>
      </c>
      <c r="B241" s="181"/>
      <c r="C241" s="87" t="s">
        <v>1</v>
      </c>
      <c r="D241" s="87" t="s">
        <v>9</v>
      </c>
      <c r="E241" s="72" t="s">
        <v>8</v>
      </c>
      <c r="G241" s="180" t="s">
        <v>10</v>
      </c>
      <c r="H241" s="181"/>
      <c r="I241" s="87" t="s">
        <v>1</v>
      </c>
      <c r="J241" s="87" t="s">
        <v>9</v>
      </c>
      <c r="K241" s="72" t="s">
        <v>8</v>
      </c>
    </row>
    <row r="242" spans="1:11" x14ac:dyDescent="0.25">
      <c r="A242" s="166" t="s">
        <v>96</v>
      </c>
      <c r="B242" s="167"/>
      <c r="C242" s="86" t="s">
        <v>13</v>
      </c>
      <c r="D242" s="9"/>
      <c r="E242" s="8"/>
      <c r="G242" s="166" t="s">
        <v>96</v>
      </c>
      <c r="H242" s="167"/>
      <c r="I242" s="86" t="s">
        <v>13</v>
      </c>
      <c r="J242" s="9"/>
      <c r="K242" s="8"/>
    </row>
    <row r="243" spans="1:11" x14ac:dyDescent="0.25">
      <c r="A243" s="166" t="s">
        <v>98</v>
      </c>
      <c r="B243" s="167"/>
      <c r="C243" s="86" t="s">
        <v>13</v>
      </c>
      <c r="D243" s="9"/>
      <c r="E243" s="8"/>
      <c r="G243" s="166" t="s">
        <v>98</v>
      </c>
      <c r="H243" s="167"/>
      <c r="I243" s="86" t="s">
        <v>13</v>
      </c>
      <c r="J243" s="9"/>
      <c r="K243" s="8"/>
    </row>
    <row r="244" spans="1:11" x14ac:dyDescent="0.25">
      <c r="A244" s="166" t="s">
        <v>97</v>
      </c>
      <c r="B244" s="167"/>
      <c r="C244" s="86" t="s">
        <v>13</v>
      </c>
      <c r="D244" s="9"/>
      <c r="E244" s="8"/>
      <c r="G244" s="166" t="s">
        <v>97</v>
      </c>
      <c r="H244" s="167"/>
      <c r="I244" s="86" t="s">
        <v>13</v>
      </c>
      <c r="J244" s="9"/>
      <c r="K244" s="8"/>
    </row>
    <row r="245" spans="1:11" x14ac:dyDescent="0.25">
      <c r="A245" s="166" t="s">
        <v>7</v>
      </c>
      <c r="B245" s="167"/>
      <c r="C245" s="86" t="s">
        <v>13</v>
      </c>
      <c r="D245" s="9"/>
      <c r="E245" s="8"/>
      <c r="G245" s="166" t="s">
        <v>7</v>
      </c>
      <c r="H245" s="167"/>
      <c r="I245" s="86" t="s">
        <v>13</v>
      </c>
      <c r="J245" s="9"/>
      <c r="K245" s="8"/>
    </row>
    <row r="246" spans="1:11" x14ac:dyDescent="0.25">
      <c r="A246" s="166" t="s">
        <v>99</v>
      </c>
      <c r="B246" s="167"/>
      <c r="C246" s="86" t="s">
        <v>13</v>
      </c>
      <c r="D246" s="9"/>
      <c r="E246" s="8"/>
      <c r="G246" s="166" t="s">
        <v>99</v>
      </c>
      <c r="H246" s="167"/>
      <c r="I246" s="86" t="s">
        <v>13</v>
      </c>
      <c r="J246" s="9"/>
      <c r="K246" s="8"/>
    </row>
    <row r="247" spans="1:11" x14ac:dyDescent="0.25">
      <c r="A247" s="166" t="s">
        <v>6</v>
      </c>
      <c r="B247" s="167"/>
      <c r="C247" s="86" t="s">
        <v>13</v>
      </c>
      <c r="D247" s="9"/>
      <c r="E247" s="8"/>
      <c r="G247" s="166" t="s">
        <v>6</v>
      </c>
      <c r="H247" s="167"/>
      <c r="I247" s="86" t="s">
        <v>13</v>
      </c>
      <c r="J247" s="9"/>
      <c r="K247" s="8"/>
    </row>
    <row r="248" spans="1:11" x14ac:dyDescent="0.25">
      <c r="A248" s="166"/>
      <c r="B248" s="167"/>
      <c r="C248" s="86"/>
      <c r="D248" s="9"/>
      <c r="E248" s="8"/>
      <c r="G248" s="166"/>
      <c r="H248" s="167"/>
      <c r="I248" s="86"/>
      <c r="J248" s="9"/>
      <c r="K248" s="8"/>
    </row>
    <row r="249" spans="1:11" x14ac:dyDescent="0.25">
      <c r="A249" s="166"/>
      <c r="B249" s="167"/>
      <c r="C249" s="86"/>
      <c r="D249" s="9"/>
      <c r="E249" s="8"/>
      <c r="G249" s="166"/>
      <c r="H249" s="167"/>
      <c r="I249" s="86"/>
      <c r="J249" s="9"/>
      <c r="K249" s="8"/>
    </row>
    <row r="250" spans="1:11" ht="15.75" thickBot="1" x14ac:dyDescent="0.3">
      <c r="A250" s="168" t="s">
        <v>14</v>
      </c>
      <c r="B250" s="169"/>
      <c r="C250" s="169"/>
      <c r="D250" s="169"/>
      <c r="E250" s="170"/>
      <c r="G250" s="168" t="s">
        <v>14</v>
      </c>
      <c r="H250" s="169"/>
      <c r="I250" s="169"/>
      <c r="J250" s="169"/>
      <c r="K250" s="170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e">
        <f>VLOOKUP(E235,INVENTORY!$A$2:$N$96,7,FALSE)</f>
        <v>#N/A</v>
      </c>
      <c r="D252" s="74" t="e">
        <f>VLOOKUP(E235,INVENTORY!$A$2:$N$96,8,FALSE)</f>
        <v>#N/A</v>
      </c>
      <c r="E252" s="74" t="e">
        <f>VLOOKUP(E235,INVENTORY!$A$2:$N$96,9,FALSE)</f>
        <v>#N/A</v>
      </c>
      <c r="G252" s="74"/>
      <c r="H252" s="74"/>
      <c r="I252" s="74" t="e">
        <f>VLOOKUP(K235,INVENTORY!$A$2:$N$96,7,FALSE)</f>
        <v>#N/A</v>
      </c>
      <c r="J252" s="74" t="e">
        <f>VLOOKUP(K235,INVENTORY!$A$2:$N$96,8,FALSE)</f>
        <v>#N/A</v>
      </c>
      <c r="K252" s="74" t="e">
        <f>VLOOKUP(K235,INVENTORY!$A$2:$N$96,9,FALSE)</f>
        <v>#N/A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1" t="e">
        <f>"Function Code: "&amp;VLOOKUP(E235,INVENTORY!$A$2:$Q$96,14,FALSE)</f>
        <v>#N/A</v>
      </c>
      <c r="D254" s="172"/>
      <c r="E254" s="173"/>
      <c r="G254" s="6" t="s">
        <v>4</v>
      </c>
      <c r="H254" s="5"/>
      <c r="I254" s="171" t="e">
        <f>"Function Code: "&amp;VLOOKUP(K235,INVENTORY!$A$2:$Q$96,14,FALSE)</f>
        <v>#N/A</v>
      </c>
      <c r="J254" s="172"/>
      <c r="K254" s="173"/>
    </row>
    <row r="255" spans="1:11" ht="15" customHeight="1" thickBot="1" x14ac:dyDescent="0.3">
      <c r="A255" s="6"/>
      <c r="B255" s="5"/>
      <c r="C255" s="161"/>
      <c r="D255" s="162"/>
      <c r="E255" s="163"/>
      <c r="G255" s="6"/>
      <c r="H255" s="5"/>
      <c r="I255" s="161"/>
      <c r="J255" s="162"/>
      <c r="K255" s="163"/>
    </row>
    <row r="256" spans="1:11" ht="15" customHeight="1" thickBot="1" x14ac:dyDescent="0.3">
      <c r="A256" s="6"/>
      <c r="B256" s="5"/>
      <c r="C256" s="161" t="e">
        <f>"Cosmetic Code: "&amp;VLOOKUP(E235,INVENTORY!$A$2:$Q$96,15,FALSE)</f>
        <v>#N/A</v>
      </c>
      <c r="D256" s="162"/>
      <c r="E256" s="163"/>
      <c r="G256" s="6"/>
      <c r="H256" s="5"/>
      <c r="I256" s="161" t="e">
        <f>"Cosmetic Code: "&amp;VLOOKUP(K235,INVENTORY!$A$2:$Q$96,15,FALSE)</f>
        <v>#N/A</v>
      </c>
      <c r="J256" s="162"/>
      <c r="K256" s="163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4" t="s">
        <v>119</v>
      </c>
      <c r="E260" s="165"/>
      <c r="G260" s="3" t="s">
        <v>0</v>
      </c>
      <c r="H260" s="2" t="s">
        <v>0</v>
      </c>
      <c r="I260" s="1"/>
      <c r="J260" s="164" t="s">
        <v>119</v>
      </c>
      <c r="K260" s="165"/>
    </row>
    <row r="261" spans="1:11" ht="47.25" customHeight="1" thickBot="1" x14ac:dyDescent="0.3"/>
    <row r="262" spans="1:11" ht="15" customHeight="1" x14ac:dyDescent="0.25">
      <c r="A262" s="174" t="s">
        <v>105</v>
      </c>
      <c r="B262" s="175"/>
      <c r="C262" s="175"/>
      <c r="D262" s="175"/>
      <c r="E262" s="176"/>
      <c r="G262" s="174" t="s">
        <v>105</v>
      </c>
      <c r="H262" s="175"/>
      <c r="I262" s="175"/>
      <c r="J262" s="175"/>
      <c r="K262" s="176"/>
    </row>
    <row r="263" spans="1:11" ht="15.75" customHeight="1" thickBot="1" x14ac:dyDescent="0.3">
      <c r="A263" s="177"/>
      <c r="B263" s="178"/>
      <c r="C263" s="178"/>
      <c r="D263" s="178"/>
      <c r="E263" s="179"/>
      <c r="G263" s="177"/>
      <c r="H263" s="178"/>
      <c r="I263" s="178"/>
      <c r="J263" s="178"/>
      <c r="K263" s="179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7</v>
      </c>
      <c r="G264" s="11"/>
      <c r="H264" s="10"/>
      <c r="I264" s="10"/>
      <c r="J264" s="33" t="s">
        <v>42</v>
      </c>
      <c r="K264" s="42">
        <f>'Data-PULLDOWNS'!$B$3*3+E235</f>
        <v>8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45952.531971875003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45952.531971875003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e">
        <f>VLOOKUP(E264,INVENTORY!$A$2:$N$96,10,FALSE)</f>
        <v>#N/A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VLOOKUP(K264,INVENTORY!$A$2:$N$96,10,FALSE)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e">
        <f>VLOOKUP(E264,INVENTORY!$A$2:$N$96,2,FALSE)</f>
        <v>#N/A</v>
      </c>
      <c r="C267" s="36" t="str">
        <f>"Model: "</f>
        <v xml:space="preserve">Model: </v>
      </c>
      <c r="D267" s="40" t="e">
        <f>VLOOKUP(E264,INVENTORY!$A$2:$N$96,3,FALSE)</f>
        <v>#N/A</v>
      </c>
      <c r="E267" s="38"/>
      <c r="G267" s="34" t="str">
        <f>"Make: "</f>
        <v xml:space="preserve">Make: </v>
      </c>
      <c r="H267" s="35" t="e">
        <f>VLOOKUP(K264,INVENTORY!$A$2:$N$96,2,FALSE)</f>
        <v>#N/A</v>
      </c>
      <c r="I267" s="36" t="str">
        <f>"Model: "</f>
        <v xml:space="preserve">Model: </v>
      </c>
      <c r="J267" s="40" t="e">
        <f>VLOOKUP(K264,INVENTORY!$A$2:$N$96,3,FALSE)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e">
        <f>VLOOKUP(E264,INVENTORY!$A$2:$N$96,4,FALSE)&amp;" / "&amp;VLOOKUP(E264,INVENTORY!$A$2:$N$96,5,FALSE)&amp;"GHz"</f>
        <v>#N/A</v>
      </c>
      <c r="C268" s="36"/>
      <c r="D268" s="36" t="str">
        <f>"Memory: "</f>
        <v xml:space="preserve">Memory: </v>
      </c>
      <c r="E268" s="75" t="e">
        <f>VLOOKUP(E264,INVENTORY!$A$2:$N$96,6,FALSE)</f>
        <v>#N/A</v>
      </c>
      <c r="G268" s="34" t="str">
        <f>"CPU/Speed: "</f>
        <v xml:space="preserve">CPU/Speed: </v>
      </c>
      <c r="H268" s="35" t="e">
        <f>VLOOKUP(K264,INVENTORY!$A$2:$N$96,4,FALSE)&amp;" / "&amp;VLOOKUP(K264,INVENTORY!$A$2:$N$96,5,FALSE)&amp;"GHz"</f>
        <v>#N/A</v>
      </c>
      <c r="I268" s="36"/>
      <c r="J268" s="36" t="str">
        <f>"Memory: "</f>
        <v xml:space="preserve">Memory: </v>
      </c>
      <c r="K268" s="75" t="e">
        <f>VLOOKUP(K264,INVENTORY!$A$2:$N$96,6,FALSE)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0" t="s">
        <v>10</v>
      </c>
      <c r="B270" s="181"/>
      <c r="C270" s="87" t="s">
        <v>1</v>
      </c>
      <c r="D270" s="87" t="s">
        <v>9</v>
      </c>
      <c r="E270" s="72" t="s">
        <v>8</v>
      </c>
      <c r="G270" s="180" t="s">
        <v>10</v>
      </c>
      <c r="H270" s="181"/>
      <c r="I270" s="87" t="s">
        <v>1</v>
      </c>
      <c r="J270" s="87" t="s">
        <v>9</v>
      </c>
      <c r="K270" s="72" t="s">
        <v>8</v>
      </c>
    </row>
    <row r="271" spans="1:11" x14ac:dyDescent="0.25">
      <c r="A271" s="166" t="s">
        <v>96</v>
      </c>
      <c r="B271" s="167"/>
      <c r="C271" s="86" t="s">
        <v>13</v>
      </c>
      <c r="D271" s="9"/>
      <c r="E271" s="8"/>
      <c r="G271" s="166" t="s">
        <v>96</v>
      </c>
      <c r="H271" s="167"/>
      <c r="I271" s="86" t="s">
        <v>13</v>
      </c>
      <c r="J271" s="9"/>
      <c r="K271" s="8"/>
    </row>
    <row r="272" spans="1:11" x14ac:dyDescent="0.25">
      <c r="A272" s="166" t="s">
        <v>98</v>
      </c>
      <c r="B272" s="167"/>
      <c r="C272" s="86" t="s">
        <v>13</v>
      </c>
      <c r="D272" s="9"/>
      <c r="E272" s="8"/>
      <c r="G272" s="166" t="s">
        <v>98</v>
      </c>
      <c r="H272" s="167"/>
      <c r="I272" s="86" t="s">
        <v>13</v>
      </c>
      <c r="J272" s="9"/>
      <c r="K272" s="8"/>
    </row>
    <row r="273" spans="1:11" x14ac:dyDescent="0.25">
      <c r="A273" s="166" t="s">
        <v>97</v>
      </c>
      <c r="B273" s="167"/>
      <c r="C273" s="86" t="s">
        <v>13</v>
      </c>
      <c r="D273" s="9"/>
      <c r="E273" s="8"/>
      <c r="G273" s="166" t="s">
        <v>97</v>
      </c>
      <c r="H273" s="167"/>
      <c r="I273" s="86" t="s">
        <v>13</v>
      </c>
      <c r="J273" s="9"/>
      <c r="K273" s="8"/>
    </row>
    <row r="274" spans="1:11" x14ac:dyDescent="0.25">
      <c r="A274" s="166" t="s">
        <v>7</v>
      </c>
      <c r="B274" s="167"/>
      <c r="C274" s="86" t="s">
        <v>13</v>
      </c>
      <c r="D274" s="9"/>
      <c r="E274" s="8"/>
      <c r="G274" s="166" t="s">
        <v>7</v>
      </c>
      <c r="H274" s="167"/>
      <c r="I274" s="86" t="s">
        <v>13</v>
      </c>
      <c r="J274" s="9"/>
      <c r="K274" s="8"/>
    </row>
    <row r="275" spans="1:11" x14ac:dyDescent="0.25">
      <c r="A275" s="166" t="s">
        <v>99</v>
      </c>
      <c r="B275" s="167"/>
      <c r="C275" s="86" t="s">
        <v>13</v>
      </c>
      <c r="D275" s="9"/>
      <c r="E275" s="8"/>
      <c r="G275" s="166" t="s">
        <v>99</v>
      </c>
      <c r="H275" s="167"/>
      <c r="I275" s="86" t="s">
        <v>13</v>
      </c>
      <c r="J275" s="9"/>
      <c r="K275" s="8"/>
    </row>
    <row r="276" spans="1:11" x14ac:dyDescent="0.25">
      <c r="A276" s="166" t="s">
        <v>6</v>
      </c>
      <c r="B276" s="167"/>
      <c r="C276" s="86" t="s">
        <v>13</v>
      </c>
      <c r="D276" s="9"/>
      <c r="E276" s="8"/>
      <c r="G276" s="166" t="s">
        <v>6</v>
      </c>
      <c r="H276" s="167"/>
      <c r="I276" s="86" t="s">
        <v>13</v>
      </c>
      <c r="J276" s="9"/>
      <c r="K276" s="8"/>
    </row>
    <row r="277" spans="1:11" x14ac:dyDescent="0.25">
      <c r="A277" s="166"/>
      <c r="B277" s="167"/>
      <c r="C277" s="86"/>
      <c r="D277" s="9"/>
      <c r="E277" s="8"/>
      <c r="G277" s="166"/>
      <c r="H277" s="167"/>
      <c r="I277" s="86"/>
      <c r="J277" s="9"/>
      <c r="K277" s="8"/>
    </row>
    <row r="278" spans="1:11" x14ac:dyDescent="0.25">
      <c r="A278" s="166"/>
      <c r="B278" s="167"/>
      <c r="C278" s="86"/>
      <c r="D278" s="9"/>
      <c r="E278" s="8"/>
      <c r="G278" s="166"/>
      <c r="H278" s="167"/>
      <c r="I278" s="86"/>
      <c r="J278" s="9"/>
      <c r="K278" s="8"/>
    </row>
    <row r="279" spans="1:11" ht="15.75" thickBot="1" x14ac:dyDescent="0.3">
      <c r="A279" s="168" t="s">
        <v>14</v>
      </c>
      <c r="B279" s="169"/>
      <c r="C279" s="169"/>
      <c r="D279" s="169"/>
      <c r="E279" s="170"/>
      <c r="G279" s="168" t="s">
        <v>14</v>
      </c>
      <c r="H279" s="169"/>
      <c r="I279" s="169"/>
      <c r="J279" s="169"/>
      <c r="K279" s="170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e">
        <f>VLOOKUP(E264,INVENTORY!$A$2:$N$96,7,FALSE)</f>
        <v>#N/A</v>
      </c>
      <c r="D281" s="74" t="e">
        <f>VLOOKUP(E264,INVENTORY!$A$2:$N$96,8,FALSE)</f>
        <v>#N/A</v>
      </c>
      <c r="E281" s="74" t="e">
        <f>VLOOKUP(E264,INVENTORY!$A$2:$N$96,9,FALSE)</f>
        <v>#N/A</v>
      </c>
      <c r="G281" s="74"/>
      <c r="H281" s="74"/>
      <c r="I281" s="74" t="e">
        <f>VLOOKUP(K264,INVENTORY!$A$2:$N$96,7,FALSE)</f>
        <v>#N/A</v>
      </c>
      <c r="J281" s="74" t="e">
        <f>VLOOKUP(K264,INVENTORY!$A$2:$N$96,8,FALSE)</f>
        <v>#N/A</v>
      </c>
      <c r="K281" s="74" t="e">
        <f>VLOOKUP(K264,INVENTORY!$A$2:$N$96,9,FALSE)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1" t="e">
        <f>"Function Code: "&amp;VLOOKUP(E264,INVENTORY!$A$2:$Q$96,14,FALSE)</f>
        <v>#N/A</v>
      </c>
      <c r="D283" s="172"/>
      <c r="E283" s="173"/>
      <c r="G283" s="6" t="s">
        <v>4</v>
      </c>
      <c r="H283" s="5"/>
      <c r="I283" s="171" t="e">
        <f>"Function Code: "&amp;VLOOKUP(K264,INVENTORY!$A$2:$Q$96,14,FALSE)</f>
        <v>#N/A</v>
      </c>
      <c r="J283" s="172"/>
      <c r="K283" s="173"/>
    </row>
    <row r="284" spans="1:11" ht="15" customHeight="1" thickBot="1" x14ac:dyDescent="0.3">
      <c r="A284" s="6"/>
      <c r="B284" s="5"/>
      <c r="C284" s="161"/>
      <c r="D284" s="162"/>
      <c r="E284" s="163"/>
      <c r="G284" s="6"/>
      <c r="H284" s="5"/>
      <c r="I284" s="161"/>
      <c r="J284" s="162"/>
      <c r="K284" s="163"/>
    </row>
    <row r="285" spans="1:11" ht="15" customHeight="1" thickBot="1" x14ac:dyDescent="0.3">
      <c r="A285" s="6"/>
      <c r="B285" s="5"/>
      <c r="C285" s="161" t="e">
        <f>"Cosmetic Code: "&amp;VLOOKUP(E264,INVENTORY!$A$2:$Q$96,15,FALSE)</f>
        <v>#N/A</v>
      </c>
      <c r="D285" s="162"/>
      <c r="E285" s="163"/>
      <c r="G285" s="6"/>
      <c r="H285" s="5"/>
      <c r="I285" s="161" t="e">
        <f>"Cosmetic Code: "&amp;VLOOKUP(K264,INVENTORY!$A$2:$Q$96,15,FALSE)</f>
        <v>#N/A</v>
      </c>
      <c r="J285" s="162"/>
      <c r="K285" s="163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4" t="s">
        <v>119</v>
      </c>
      <c r="E289" s="165"/>
      <c r="G289" s="3" t="s">
        <v>0</v>
      </c>
      <c r="H289" s="2" t="s">
        <v>0</v>
      </c>
      <c r="I289" s="1"/>
      <c r="J289" s="164" t="s">
        <v>119</v>
      </c>
      <c r="K289" s="165"/>
    </row>
    <row r="290" spans="1:11" ht="15.75" thickBot="1" x14ac:dyDescent="0.3"/>
    <row r="291" spans="1:11" ht="15" customHeight="1" x14ac:dyDescent="0.25">
      <c r="A291" s="174" t="s">
        <v>105</v>
      </c>
      <c r="B291" s="175"/>
      <c r="C291" s="175"/>
      <c r="D291" s="175"/>
      <c r="E291" s="176"/>
      <c r="G291" s="174" t="s">
        <v>105</v>
      </c>
      <c r="H291" s="175"/>
      <c r="I291" s="175"/>
      <c r="J291" s="175"/>
      <c r="K291" s="176"/>
    </row>
    <row r="292" spans="1:11" ht="15.75" customHeight="1" thickBot="1" x14ac:dyDescent="0.3">
      <c r="A292" s="177"/>
      <c r="B292" s="178"/>
      <c r="C292" s="178"/>
      <c r="D292" s="178"/>
      <c r="E292" s="179"/>
      <c r="G292" s="177"/>
      <c r="H292" s="178"/>
      <c r="I292" s="178"/>
      <c r="J292" s="178"/>
      <c r="K292" s="179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7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45952.531971875003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45952.531971875003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e">
        <f>VLOOKUP(E293,INVENTORY!$A$2:$N$96,10,FALSE)</f>
        <v>#N/A</v>
      </c>
      <c r="E295" s="38"/>
      <c r="G295" s="34" t="s">
        <v>39</v>
      </c>
      <c r="H295" s="35" t="s">
        <v>103</v>
      </c>
      <c r="I295" s="39" t="s">
        <v>38</v>
      </c>
      <c r="J295" s="40" t="e">
        <f>VLOOKUP(K293,INVENTORY!$A$2:$N$96,10,FALSE)</f>
        <v>#N/A</v>
      </c>
      <c r="K295" s="38"/>
    </row>
    <row r="296" spans="1:11" ht="15.95" customHeight="1" x14ac:dyDescent="0.25">
      <c r="A296" s="34" t="str">
        <f>"Make: "</f>
        <v xml:space="preserve">Make: </v>
      </c>
      <c r="B296" s="35" t="e">
        <f>VLOOKUP(E293,INVENTORY!$A$2:$N$96,2,FALSE)</f>
        <v>#N/A</v>
      </c>
      <c r="C296" s="36" t="str">
        <f>"Model: "</f>
        <v xml:space="preserve">Model: </v>
      </c>
      <c r="D296" s="40" t="e">
        <f>VLOOKUP(E293,INVENTORY!$A$2:$N$96,3,FALSE)</f>
        <v>#N/A</v>
      </c>
      <c r="E296" s="38"/>
      <c r="G296" s="34" t="str">
        <f>"Make: "</f>
        <v xml:space="preserve">Make: </v>
      </c>
      <c r="H296" s="35" t="e">
        <f>VLOOKUP(K293,INVENTORY!$A$2:$N$96,2,FALSE)</f>
        <v>#N/A</v>
      </c>
      <c r="I296" s="36" t="str">
        <f>"Model: "</f>
        <v xml:space="preserve">Model: </v>
      </c>
      <c r="J296" s="40" t="e">
        <f>VLOOKUP(K293,INVENTORY!$A$2:$N$96,3,FALSE)</f>
        <v>#N/A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e">
        <f>VLOOKUP(E293,INVENTORY!$A$2:$N$96,4,FALSE)&amp;" / "&amp;VLOOKUP(E293,INVENTORY!$A$2:$N$96,5,FALSE)&amp;"GHz"</f>
        <v>#N/A</v>
      </c>
      <c r="C297" s="36"/>
      <c r="D297" s="36" t="str">
        <f>"Memory: "</f>
        <v xml:space="preserve">Memory: </v>
      </c>
      <c r="E297" s="41" t="e">
        <f>VLOOKUP(E293,INVENTORY!$A$2:$N$96,6,FALSE)</f>
        <v>#N/A</v>
      </c>
      <c r="G297" s="34" t="str">
        <f>"CPU/Speed: "</f>
        <v xml:space="preserve">CPU/Speed: </v>
      </c>
      <c r="H297" s="35" t="e">
        <f>VLOOKUP(K293,INVENTORY!$A$2:$N$96,4,FALSE)&amp;" / "&amp;VLOOKUP(K293,INVENTORY!$A$2:$N$96,5,FALSE)&amp;"GHz"</f>
        <v>#N/A</v>
      </c>
      <c r="I297" s="36"/>
      <c r="J297" s="36" t="str">
        <f>"Memory: "</f>
        <v xml:space="preserve">Memory: </v>
      </c>
      <c r="K297" s="75" t="e">
        <f>VLOOKUP(K293,INVENTORY!$A$2:$N$96,6,FALSE)</f>
        <v>#N/A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0" t="s">
        <v>10</v>
      </c>
      <c r="B299" s="181"/>
      <c r="C299" s="87" t="s">
        <v>1</v>
      </c>
      <c r="D299" s="87" t="s">
        <v>9</v>
      </c>
      <c r="E299" s="72" t="s">
        <v>8</v>
      </c>
      <c r="G299" s="180" t="s">
        <v>10</v>
      </c>
      <c r="H299" s="181"/>
      <c r="I299" s="87" t="s">
        <v>1</v>
      </c>
      <c r="J299" s="87" t="s">
        <v>9</v>
      </c>
      <c r="K299" s="72" t="s">
        <v>8</v>
      </c>
    </row>
    <row r="300" spans="1:11" x14ac:dyDescent="0.25">
      <c r="A300" s="166" t="s">
        <v>96</v>
      </c>
      <c r="B300" s="167"/>
      <c r="C300" s="86" t="s">
        <v>13</v>
      </c>
      <c r="D300" s="9"/>
      <c r="E300" s="8"/>
      <c r="G300" s="166" t="s">
        <v>96</v>
      </c>
      <c r="H300" s="167"/>
      <c r="I300" s="86" t="s">
        <v>13</v>
      </c>
      <c r="J300" s="9"/>
      <c r="K300" s="8"/>
    </row>
    <row r="301" spans="1:11" x14ac:dyDescent="0.25">
      <c r="A301" s="166" t="s">
        <v>98</v>
      </c>
      <c r="B301" s="167"/>
      <c r="C301" s="86" t="s">
        <v>13</v>
      </c>
      <c r="D301" s="9"/>
      <c r="E301" s="8"/>
      <c r="G301" s="166" t="s">
        <v>98</v>
      </c>
      <c r="H301" s="167"/>
      <c r="I301" s="86" t="s">
        <v>13</v>
      </c>
      <c r="J301" s="9"/>
      <c r="K301" s="8"/>
    </row>
    <row r="302" spans="1:11" x14ac:dyDescent="0.25">
      <c r="A302" s="166" t="s">
        <v>97</v>
      </c>
      <c r="B302" s="167"/>
      <c r="C302" s="86" t="s">
        <v>13</v>
      </c>
      <c r="D302" s="9"/>
      <c r="E302" s="8"/>
      <c r="G302" s="166" t="s">
        <v>97</v>
      </c>
      <c r="H302" s="167"/>
      <c r="I302" s="86" t="s">
        <v>13</v>
      </c>
      <c r="J302" s="9"/>
      <c r="K302" s="8"/>
    </row>
    <row r="303" spans="1:11" x14ac:dyDescent="0.25">
      <c r="A303" s="166" t="s">
        <v>7</v>
      </c>
      <c r="B303" s="167"/>
      <c r="C303" s="86" t="s">
        <v>13</v>
      </c>
      <c r="D303" s="9"/>
      <c r="E303" s="8"/>
      <c r="G303" s="166" t="s">
        <v>7</v>
      </c>
      <c r="H303" s="167"/>
      <c r="I303" s="86" t="s">
        <v>13</v>
      </c>
      <c r="J303" s="9"/>
      <c r="K303" s="8"/>
    </row>
    <row r="304" spans="1:11" x14ac:dyDescent="0.25">
      <c r="A304" s="166" t="s">
        <v>99</v>
      </c>
      <c r="B304" s="167"/>
      <c r="C304" s="86" t="s">
        <v>13</v>
      </c>
      <c r="D304" s="9"/>
      <c r="E304" s="8"/>
      <c r="G304" s="166" t="s">
        <v>99</v>
      </c>
      <c r="H304" s="167"/>
      <c r="I304" s="86" t="s">
        <v>13</v>
      </c>
      <c r="J304" s="9"/>
      <c r="K304" s="8"/>
    </row>
    <row r="305" spans="1:11" x14ac:dyDescent="0.25">
      <c r="A305" s="166" t="s">
        <v>6</v>
      </c>
      <c r="B305" s="167"/>
      <c r="C305" s="86" t="s">
        <v>13</v>
      </c>
      <c r="D305" s="9"/>
      <c r="E305" s="8"/>
      <c r="G305" s="166" t="s">
        <v>6</v>
      </c>
      <c r="H305" s="167"/>
      <c r="I305" s="86" t="s">
        <v>13</v>
      </c>
      <c r="J305" s="9"/>
      <c r="K305" s="8"/>
    </row>
    <row r="306" spans="1:11" x14ac:dyDescent="0.25">
      <c r="A306" s="166"/>
      <c r="B306" s="167"/>
      <c r="C306" s="86"/>
      <c r="D306" s="9"/>
      <c r="E306" s="8"/>
      <c r="G306" s="166"/>
      <c r="H306" s="167"/>
      <c r="I306" s="86"/>
      <c r="J306" s="9"/>
      <c r="K306" s="8"/>
    </row>
    <row r="307" spans="1:11" x14ac:dyDescent="0.25">
      <c r="A307" s="166"/>
      <c r="B307" s="167"/>
      <c r="C307" s="86"/>
      <c r="D307" s="9"/>
      <c r="E307" s="8"/>
      <c r="G307" s="166"/>
      <c r="H307" s="167"/>
      <c r="I307" s="86"/>
      <c r="J307" s="9"/>
      <c r="K307" s="8"/>
    </row>
    <row r="308" spans="1:11" ht="15.75" thickBot="1" x14ac:dyDescent="0.3">
      <c r="A308" s="168" t="s">
        <v>14</v>
      </c>
      <c r="B308" s="169"/>
      <c r="C308" s="169"/>
      <c r="D308" s="169"/>
      <c r="E308" s="170"/>
      <c r="G308" s="168" t="s">
        <v>14</v>
      </c>
      <c r="H308" s="169"/>
      <c r="I308" s="169"/>
      <c r="J308" s="169"/>
      <c r="K308" s="170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e">
        <f>VLOOKUP(E293,INVENTORY!$A$2:$N$96,7,FALSE)</f>
        <v>#N/A</v>
      </c>
      <c r="D310" s="74" t="e">
        <f>VLOOKUP(E293,INVENTORY!$A$2:$N$96,8,FALSE)</f>
        <v>#N/A</v>
      </c>
      <c r="E310" s="74" t="e">
        <f>VLOOKUP(E293,INVENTORY!$A$2:$N$96,9,FALSE)</f>
        <v>#N/A</v>
      </c>
      <c r="G310" s="74"/>
      <c r="H310" s="74"/>
      <c r="I310" s="74" t="e">
        <f>VLOOKUP(K293,INVENTORY!$A$2:$N$96,7,FALSE)</f>
        <v>#N/A</v>
      </c>
      <c r="J310" s="74" t="e">
        <f>VLOOKUP(K293,INVENTORY!$A$2:$N$96,8,FALSE)</f>
        <v>#N/A</v>
      </c>
      <c r="K310" s="74" t="e">
        <f>VLOOKUP(K293,INVENTORY!$A$2:$N$96,9,FALSE)</f>
        <v>#N/A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1" t="e">
        <f>"Function Code: "&amp;VLOOKUP(E293,INVENTORY!$A$2:$Q$96,14,FALSE)</f>
        <v>#N/A</v>
      </c>
      <c r="D312" s="172"/>
      <c r="E312" s="173"/>
      <c r="G312" s="6" t="s">
        <v>4</v>
      </c>
      <c r="H312" s="5"/>
      <c r="I312" s="171" t="e">
        <f>"Function Code: "&amp;VLOOKUP(K293,INVENTORY!$A$2:$Q$96,14,FALSE)</f>
        <v>#N/A</v>
      </c>
      <c r="J312" s="172"/>
      <c r="K312" s="173"/>
    </row>
    <row r="313" spans="1:11" ht="15" customHeight="1" thickBot="1" x14ac:dyDescent="0.3">
      <c r="A313" s="6"/>
      <c r="B313" s="5"/>
      <c r="C313" s="161"/>
      <c r="D313" s="162"/>
      <c r="E313" s="163"/>
      <c r="G313" s="6"/>
      <c r="H313" s="5"/>
      <c r="I313" s="161"/>
      <c r="J313" s="162"/>
      <c r="K313" s="163"/>
    </row>
    <row r="314" spans="1:11" ht="15" customHeight="1" thickBot="1" x14ac:dyDescent="0.3">
      <c r="A314" s="6"/>
      <c r="B314" s="5"/>
      <c r="C314" s="161" t="e">
        <f>"Cosmetic Code: "&amp;VLOOKUP(E293,INVENTORY!$A$2:$Q$96,15,FALSE)</f>
        <v>#N/A</v>
      </c>
      <c r="D314" s="162"/>
      <c r="E314" s="163"/>
      <c r="G314" s="6"/>
      <c r="H314" s="5"/>
      <c r="I314" s="161" t="e">
        <f>"Cosmetic Code: "&amp;VLOOKUP(K293,INVENTORY!$A$2:$Q$96,15,FALSE)</f>
        <v>#N/A</v>
      </c>
      <c r="J314" s="162"/>
      <c r="K314" s="163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4" t="s">
        <v>119</v>
      </c>
      <c r="E318" s="165"/>
      <c r="G318" s="3" t="s">
        <v>0</v>
      </c>
      <c r="H318" s="2" t="s">
        <v>0</v>
      </c>
      <c r="I318" s="1"/>
      <c r="J318" s="164" t="s">
        <v>119</v>
      </c>
      <c r="K318" s="165"/>
    </row>
    <row r="319" spans="1:11" ht="47.25" customHeight="1" thickBot="1" x14ac:dyDescent="0.3"/>
    <row r="320" spans="1:11" ht="15" customHeight="1" x14ac:dyDescent="0.25">
      <c r="A320" s="174" t="s">
        <v>105</v>
      </c>
      <c r="B320" s="175"/>
      <c r="C320" s="175"/>
      <c r="D320" s="175"/>
      <c r="E320" s="176"/>
      <c r="G320" s="174" t="s">
        <v>105</v>
      </c>
      <c r="H320" s="175"/>
      <c r="I320" s="175"/>
      <c r="J320" s="175"/>
      <c r="K320" s="176"/>
    </row>
    <row r="321" spans="1:11" ht="15.75" customHeight="1" thickBot="1" x14ac:dyDescent="0.3">
      <c r="A321" s="177"/>
      <c r="B321" s="178"/>
      <c r="C321" s="178"/>
      <c r="D321" s="178"/>
      <c r="E321" s="179"/>
      <c r="G321" s="177"/>
      <c r="H321" s="178"/>
      <c r="I321" s="178"/>
      <c r="J321" s="178"/>
      <c r="K321" s="179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8</v>
      </c>
      <c r="G322" s="11"/>
      <c r="H322" s="10"/>
      <c r="I322" s="10"/>
      <c r="J322" s="33" t="s">
        <v>42</v>
      </c>
      <c r="K322" s="42">
        <f>'Data-PULLDOWNS'!$B$3*3+E293</f>
        <v>9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45952.531971875003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45952.531971875003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e">
        <f>VLOOKUP(E322,INVENTORY!$A$2:$N$96,10,FALSE)</f>
        <v>#N/A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VLOOKUP(K322,INVENTORY!$A$2:$N$96,10,FALSE)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e">
        <f>VLOOKUP(E322,INVENTORY!$A$2:$N$96,2,FALSE)</f>
        <v>#N/A</v>
      </c>
      <c r="C325" s="36" t="str">
        <f>"Model: "</f>
        <v xml:space="preserve">Model: </v>
      </c>
      <c r="D325" s="40" t="e">
        <f>VLOOKUP(E322,INVENTORY!$A$2:$N$96,3,FALSE)</f>
        <v>#N/A</v>
      </c>
      <c r="E325" s="38"/>
      <c r="G325" s="34" t="str">
        <f>"Make: "</f>
        <v xml:space="preserve">Make: </v>
      </c>
      <c r="H325" s="35" t="e">
        <f>VLOOKUP(K322,INVENTORY!$A$2:$N$96,2,FALSE)</f>
        <v>#N/A</v>
      </c>
      <c r="I325" s="36" t="str">
        <f>"Model: "</f>
        <v xml:space="preserve">Model: </v>
      </c>
      <c r="J325" s="40" t="e">
        <f>VLOOKUP(K322,INVENTORY!$A$2:$N$96,3,FALSE)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e">
        <f>VLOOKUP(E322,INVENTORY!$A$2:$N$96,4,FALSE)&amp;" / "&amp;VLOOKUP(E322,INVENTORY!$A$2:$N$96,5,FALSE)&amp;"GHz"</f>
        <v>#N/A</v>
      </c>
      <c r="C326" s="36"/>
      <c r="D326" s="36" t="str">
        <f>"Memory: "</f>
        <v xml:space="preserve">Memory: </v>
      </c>
      <c r="E326" s="75" t="e">
        <f>VLOOKUP(E322,INVENTORY!$A$2:$N$96,6,FALSE)</f>
        <v>#N/A</v>
      </c>
      <c r="G326" s="34" t="str">
        <f>"CPU/Speed: "</f>
        <v xml:space="preserve">CPU/Speed: </v>
      </c>
      <c r="H326" s="35" t="e">
        <f>VLOOKUP(K322,INVENTORY!$A$2:$N$96,4,FALSE)&amp;" / "&amp;VLOOKUP(K322,INVENTORY!$A$2:$N$96,5,FALSE)&amp;"GHz"</f>
        <v>#N/A</v>
      </c>
      <c r="I326" s="36"/>
      <c r="J326" s="36" t="str">
        <f>"Memory: "</f>
        <v xml:space="preserve">Memory: </v>
      </c>
      <c r="K326" s="75" t="e">
        <f>VLOOKUP(K322,INVENTORY!$A$2:$N$96,6,FALSE)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0" t="s">
        <v>10</v>
      </c>
      <c r="B328" s="181"/>
      <c r="C328" s="87" t="s">
        <v>1</v>
      </c>
      <c r="D328" s="87" t="s">
        <v>9</v>
      </c>
      <c r="E328" s="72" t="s">
        <v>8</v>
      </c>
      <c r="G328" s="180" t="s">
        <v>10</v>
      </c>
      <c r="H328" s="181"/>
      <c r="I328" s="87" t="s">
        <v>1</v>
      </c>
      <c r="J328" s="87" t="s">
        <v>9</v>
      </c>
      <c r="K328" s="72" t="s">
        <v>8</v>
      </c>
    </row>
    <row r="329" spans="1:11" x14ac:dyDescent="0.25">
      <c r="A329" s="166" t="s">
        <v>96</v>
      </c>
      <c r="B329" s="167"/>
      <c r="C329" s="86" t="s">
        <v>13</v>
      </c>
      <c r="D329" s="9"/>
      <c r="E329" s="8"/>
      <c r="G329" s="166" t="s">
        <v>96</v>
      </c>
      <c r="H329" s="167"/>
      <c r="I329" s="86" t="s">
        <v>13</v>
      </c>
      <c r="J329" s="9"/>
      <c r="K329" s="8"/>
    </row>
    <row r="330" spans="1:11" x14ac:dyDescent="0.25">
      <c r="A330" s="166" t="s">
        <v>98</v>
      </c>
      <c r="B330" s="167"/>
      <c r="C330" s="86" t="s">
        <v>13</v>
      </c>
      <c r="D330" s="9"/>
      <c r="E330" s="8"/>
      <c r="G330" s="166" t="s">
        <v>98</v>
      </c>
      <c r="H330" s="167"/>
      <c r="I330" s="86" t="s">
        <v>13</v>
      </c>
      <c r="J330" s="9"/>
      <c r="K330" s="8"/>
    </row>
    <row r="331" spans="1:11" x14ac:dyDescent="0.25">
      <c r="A331" s="166" t="s">
        <v>97</v>
      </c>
      <c r="B331" s="167"/>
      <c r="C331" s="86" t="s">
        <v>13</v>
      </c>
      <c r="D331" s="9"/>
      <c r="E331" s="8"/>
      <c r="G331" s="166" t="s">
        <v>97</v>
      </c>
      <c r="H331" s="167"/>
      <c r="I331" s="86" t="s">
        <v>13</v>
      </c>
      <c r="J331" s="9"/>
      <c r="K331" s="8"/>
    </row>
    <row r="332" spans="1:11" x14ac:dyDescent="0.25">
      <c r="A332" s="166" t="s">
        <v>7</v>
      </c>
      <c r="B332" s="167"/>
      <c r="C332" s="86" t="s">
        <v>13</v>
      </c>
      <c r="D332" s="9"/>
      <c r="E332" s="8"/>
      <c r="G332" s="166" t="s">
        <v>7</v>
      </c>
      <c r="H332" s="167"/>
      <c r="I332" s="86" t="s">
        <v>13</v>
      </c>
      <c r="J332" s="9"/>
      <c r="K332" s="8"/>
    </row>
    <row r="333" spans="1:11" x14ac:dyDescent="0.25">
      <c r="A333" s="166" t="s">
        <v>99</v>
      </c>
      <c r="B333" s="167"/>
      <c r="C333" s="86" t="s">
        <v>13</v>
      </c>
      <c r="D333" s="9"/>
      <c r="E333" s="8"/>
      <c r="G333" s="166" t="s">
        <v>99</v>
      </c>
      <c r="H333" s="167"/>
      <c r="I333" s="86" t="s">
        <v>13</v>
      </c>
      <c r="J333" s="9"/>
      <c r="K333" s="8"/>
    </row>
    <row r="334" spans="1:11" x14ac:dyDescent="0.25">
      <c r="A334" s="166" t="s">
        <v>6</v>
      </c>
      <c r="B334" s="167"/>
      <c r="C334" s="86" t="s">
        <v>13</v>
      </c>
      <c r="D334" s="9"/>
      <c r="E334" s="8"/>
      <c r="G334" s="166" t="s">
        <v>6</v>
      </c>
      <c r="H334" s="167"/>
      <c r="I334" s="86" t="s">
        <v>13</v>
      </c>
      <c r="J334" s="9"/>
      <c r="K334" s="8"/>
    </row>
    <row r="335" spans="1:11" x14ac:dyDescent="0.25">
      <c r="A335" s="166"/>
      <c r="B335" s="167"/>
      <c r="C335" s="86"/>
      <c r="D335" s="9"/>
      <c r="E335" s="8"/>
      <c r="G335" s="166"/>
      <c r="H335" s="167"/>
      <c r="I335" s="86"/>
      <c r="J335" s="9"/>
      <c r="K335" s="8"/>
    </row>
    <row r="336" spans="1:11" x14ac:dyDescent="0.25">
      <c r="A336" s="166"/>
      <c r="B336" s="167"/>
      <c r="C336" s="86"/>
      <c r="D336" s="9"/>
      <c r="E336" s="8"/>
      <c r="G336" s="166"/>
      <c r="H336" s="167"/>
      <c r="I336" s="86"/>
      <c r="J336" s="9"/>
      <c r="K336" s="8"/>
    </row>
    <row r="337" spans="1:11" ht="15.75" thickBot="1" x14ac:dyDescent="0.3">
      <c r="A337" s="168" t="s">
        <v>14</v>
      </c>
      <c r="B337" s="169"/>
      <c r="C337" s="169"/>
      <c r="D337" s="169"/>
      <c r="E337" s="170"/>
      <c r="G337" s="168" t="s">
        <v>14</v>
      </c>
      <c r="H337" s="169"/>
      <c r="I337" s="169"/>
      <c r="J337" s="169"/>
      <c r="K337" s="170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e">
        <f>VLOOKUP(E322,INVENTORY!$A$2:$N$96,7,FALSE)</f>
        <v>#N/A</v>
      </c>
      <c r="D339" s="74" t="e">
        <f>VLOOKUP(E322,INVENTORY!$A$2:$N$96,8,FALSE)</f>
        <v>#N/A</v>
      </c>
      <c r="E339" s="74" t="e">
        <f>VLOOKUP(E322,INVENTORY!$A$2:$N$96,9,FALSE)</f>
        <v>#N/A</v>
      </c>
      <c r="G339" s="74"/>
      <c r="H339" s="74"/>
      <c r="I339" s="74" t="e">
        <f>VLOOKUP(K322,INVENTORY!$A$2:$N$96,7,FALSE)</f>
        <v>#N/A</v>
      </c>
      <c r="J339" s="74" t="e">
        <f>VLOOKUP(K322,INVENTORY!$A$2:$N$96,8,FALSE)</f>
        <v>#N/A</v>
      </c>
      <c r="K339" s="74" t="e">
        <f>VLOOKUP(K322,INVENTORY!$A$2:$N$96,9,FALSE)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1" t="e">
        <f>"Function Code: "&amp;VLOOKUP(E322,INVENTORY!$A$2:$Q$96,14,FALSE)</f>
        <v>#N/A</v>
      </c>
      <c r="D341" s="172"/>
      <c r="E341" s="173"/>
      <c r="G341" s="6" t="s">
        <v>4</v>
      </c>
      <c r="H341" s="5"/>
      <c r="I341" s="171" t="e">
        <f>"Function Code: "&amp;VLOOKUP(K322,INVENTORY!$A$2:$Q$96,14,FALSE)</f>
        <v>#N/A</v>
      </c>
      <c r="J341" s="172"/>
      <c r="K341" s="173"/>
    </row>
    <row r="342" spans="1:11" ht="15" customHeight="1" thickBot="1" x14ac:dyDescent="0.3">
      <c r="A342" s="6"/>
      <c r="B342" s="5"/>
      <c r="C342" s="161"/>
      <c r="D342" s="162"/>
      <c r="E342" s="163"/>
      <c r="G342" s="6"/>
      <c r="H342" s="5"/>
      <c r="I342" s="161"/>
      <c r="J342" s="162"/>
      <c r="K342" s="163"/>
    </row>
    <row r="343" spans="1:11" ht="15" customHeight="1" thickBot="1" x14ac:dyDescent="0.3">
      <c r="A343" s="6"/>
      <c r="B343" s="5"/>
      <c r="C343" s="161" t="e">
        <f>"Cosmetic Code: "&amp;VLOOKUP(E322,INVENTORY!$A$2:$Q$96,15,FALSE)</f>
        <v>#N/A</v>
      </c>
      <c r="D343" s="162"/>
      <c r="E343" s="163"/>
      <c r="G343" s="6"/>
      <c r="H343" s="5"/>
      <c r="I343" s="161" t="e">
        <f>"Cosmetic Code: "&amp;VLOOKUP(K322,INVENTORY!$A$2:$Q$96,15,FALSE)</f>
        <v>#N/A</v>
      </c>
      <c r="J343" s="162"/>
      <c r="K343" s="163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4" t="s">
        <v>119</v>
      </c>
      <c r="E347" s="165"/>
      <c r="G347" s="3" t="s">
        <v>0</v>
      </c>
      <c r="H347" s="2" t="s">
        <v>0</v>
      </c>
      <c r="I347" s="1"/>
      <c r="J347" s="164" t="s">
        <v>119</v>
      </c>
      <c r="K347" s="165"/>
    </row>
    <row r="348" spans="1:11" ht="15.75" thickBot="1" x14ac:dyDescent="0.3"/>
    <row r="349" spans="1:11" ht="15" customHeight="1" x14ac:dyDescent="0.25">
      <c r="A349" s="174" t="s">
        <v>105</v>
      </c>
      <c r="B349" s="175"/>
      <c r="C349" s="175"/>
      <c r="D349" s="175"/>
      <c r="E349" s="176"/>
      <c r="G349" s="174" t="s">
        <v>105</v>
      </c>
      <c r="H349" s="175"/>
      <c r="I349" s="175"/>
      <c r="J349" s="175"/>
      <c r="K349" s="176"/>
    </row>
    <row r="350" spans="1:11" ht="15.75" customHeight="1" thickBot="1" x14ac:dyDescent="0.3">
      <c r="A350" s="177"/>
      <c r="B350" s="178"/>
      <c r="C350" s="178"/>
      <c r="D350" s="178"/>
      <c r="E350" s="179"/>
      <c r="G350" s="177"/>
      <c r="H350" s="178"/>
      <c r="I350" s="178"/>
      <c r="J350" s="178"/>
      <c r="K350" s="179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8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45952.531971875003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45952.531971875003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e">
        <f>VLOOKUP(E351,INVENTORY!$A$2:$N$96,10,FALSE)</f>
        <v>#N/A</v>
      </c>
      <c r="E353" s="38"/>
      <c r="G353" s="34" t="s">
        <v>39</v>
      </c>
      <c r="H353" s="35" t="s">
        <v>103</v>
      </c>
      <c r="I353" s="39" t="s">
        <v>38</v>
      </c>
      <c r="J353" s="40" t="e">
        <f>VLOOKUP(K351,INVENTORY!$A$2:$N$96,10,FALSE)</f>
        <v>#N/A</v>
      </c>
      <c r="K353" s="38"/>
    </row>
    <row r="354" spans="1:11" ht="15.95" customHeight="1" x14ac:dyDescent="0.25">
      <c r="A354" s="34" t="str">
        <f>"Make: "</f>
        <v xml:space="preserve">Make: </v>
      </c>
      <c r="B354" s="35" t="e">
        <f>VLOOKUP(E351,INVENTORY!$A$2:$N$96,2,FALSE)</f>
        <v>#N/A</v>
      </c>
      <c r="C354" s="36" t="str">
        <f>"Model: "</f>
        <v xml:space="preserve">Model: </v>
      </c>
      <c r="D354" s="40" t="e">
        <f>VLOOKUP(E351,INVENTORY!$A$2:$N$96,3,FALSE)</f>
        <v>#N/A</v>
      </c>
      <c r="E354" s="38"/>
      <c r="G354" s="34" t="str">
        <f>"Make: "</f>
        <v xml:space="preserve">Make: </v>
      </c>
      <c r="H354" s="35" t="e">
        <f>VLOOKUP(K351,INVENTORY!$A$2:$N$96,2,FALSE)</f>
        <v>#N/A</v>
      </c>
      <c r="I354" s="36" t="str">
        <f>"Model: "</f>
        <v xml:space="preserve">Model: </v>
      </c>
      <c r="J354" s="40" t="e">
        <f>VLOOKUP(K351,INVENTORY!$A$2:$N$96,3,FALSE)</f>
        <v>#N/A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e">
        <f>VLOOKUP(E351,INVENTORY!$A$2:$N$96,4,FALSE)&amp;" / "&amp;VLOOKUP(E351,INVENTORY!$A$2:$N$96,5,FALSE)&amp;"GHz"</f>
        <v>#N/A</v>
      </c>
      <c r="C355" s="36"/>
      <c r="D355" s="36" t="str">
        <f>"Memory: "</f>
        <v xml:space="preserve">Memory: </v>
      </c>
      <c r="E355" s="41" t="e">
        <f>VLOOKUP(E351,INVENTORY!$A$2:$N$96,6,FALSE)</f>
        <v>#N/A</v>
      </c>
      <c r="G355" s="34" t="str">
        <f>"CPU/Speed: "</f>
        <v xml:space="preserve">CPU/Speed: </v>
      </c>
      <c r="H355" s="35" t="e">
        <f>VLOOKUP(K351,INVENTORY!$A$2:$N$96,4,FALSE)&amp;" / "&amp;VLOOKUP(K351,INVENTORY!$A$2:$N$96,5,FALSE)&amp;"GHz"</f>
        <v>#N/A</v>
      </c>
      <c r="I355" s="36"/>
      <c r="J355" s="36" t="str">
        <f>"Memory: "</f>
        <v xml:space="preserve">Memory: </v>
      </c>
      <c r="K355" s="75" t="e">
        <f>VLOOKUP(K351,INVENTORY!$A$2:$N$96,6,FALSE)</f>
        <v>#N/A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0" t="s">
        <v>10</v>
      </c>
      <c r="B357" s="181"/>
      <c r="C357" s="87" t="s">
        <v>1</v>
      </c>
      <c r="D357" s="87" t="s">
        <v>9</v>
      </c>
      <c r="E357" s="72" t="s">
        <v>8</v>
      </c>
      <c r="G357" s="180" t="s">
        <v>10</v>
      </c>
      <c r="H357" s="181"/>
      <c r="I357" s="87" t="s">
        <v>1</v>
      </c>
      <c r="J357" s="87" t="s">
        <v>9</v>
      </c>
      <c r="K357" s="72" t="s">
        <v>8</v>
      </c>
    </row>
    <row r="358" spans="1:11" x14ac:dyDescent="0.25">
      <c r="A358" s="166" t="s">
        <v>96</v>
      </c>
      <c r="B358" s="167"/>
      <c r="C358" s="86" t="s">
        <v>13</v>
      </c>
      <c r="D358" s="9"/>
      <c r="E358" s="8"/>
      <c r="G358" s="166" t="s">
        <v>96</v>
      </c>
      <c r="H358" s="167"/>
      <c r="I358" s="86" t="s">
        <v>13</v>
      </c>
      <c r="J358" s="9"/>
      <c r="K358" s="8"/>
    </row>
    <row r="359" spans="1:11" x14ac:dyDescent="0.25">
      <c r="A359" s="166" t="s">
        <v>98</v>
      </c>
      <c r="B359" s="167"/>
      <c r="C359" s="86" t="s">
        <v>13</v>
      </c>
      <c r="D359" s="9"/>
      <c r="E359" s="8"/>
      <c r="G359" s="166" t="s">
        <v>98</v>
      </c>
      <c r="H359" s="167"/>
      <c r="I359" s="86" t="s">
        <v>13</v>
      </c>
      <c r="J359" s="9"/>
      <c r="K359" s="8"/>
    </row>
    <row r="360" spans="1:11" x14ac:dyDescent="0.25">
      <c r="A360" s="166" t="s">
        <v>97</v>
      </c>
      <c r="B360" s="167"/>
      <c r="C360" s="86" t="s">
        <v>13</v>
      </c>
      <c r="D360" s="9"/>
      <c r="E360" s="8"/>
      <c r="G360" s="166" t="s">
        <v>97</v>
      </c>
      <c r="H360" s="167"/>
      <c r="I360" s="86" t="s">
        <v>13</v>
      </c>
      <c r="J360" s="9"/>
      <c r="K360" s="8"/>
    </row>
    <row r="361" spans="1:11" x14ac:dyDescent="0.25">
      <c r="A361" s="166" t="s">
        <v>7</v>
      </c>
      <c r="B361" s="167"/>
      <c r="C361" s="86" t="s">
        <v>13</v>
      </c>
      <c r="D361" s="9"/>
      <c r="E361" s="8"/>
      <c r="G361" s="166" t="s">
        <v>7</v>
      </c>
      <c r="H361" s="167"/>
      <c r="I361" s="86" t="s">
        <v>13</v>
      </c>
      <c r="J361" s="9"/>
      <c r="K361" s="8"/>
    </row>
    <row r="362" spans="1:11" x14ac:dyDescent="0.25">
      <c r="A362" s="166" t="s">
        <v>99</v>
      </c>
      <c r="B362" s="167"/>
      <c r="C362" s="86" t="s">
        <v>13</v>
      </c>
      <c r="D362" s="9"/>
      <c r="E362" s="8"/>
      <c r="G362" s="166" t="s">
        <v>99</v>
      </c>
      <c r="H362" s="167"/>
      <c r="I362" s="86" t="s">
        <v>13</v>
      </c>
      <c r="J362" s="9"/>
      <c r="K362" s="8"/>
    </row>
    <row r="363" spans="1:11" x14ac:dyDescent="0.25">
      <c r="A363" s="166" t="s">
        <v>6</v>
      </c>
      <c r="B363" s="167"/>
      <c r="C363" s="86" t="s">
        <v>13</v>
      </c>
      <c r="D363" s="9"/>
      <c r="E363" s="8"/>
      <c r="G363" s="166" t="s">
        <v>6</v>
      </c>
      <c r="H363" s="167"/>
      <c r="I363" s="86" t="s">
        <v>13</v>
      </c>
      <c r="J363" s="9"/>
      <c r="K363" s="8"/>
    </row>
    <row r="364" spans="1:11" x14ac:dyDescent="0.25">
      <c r="A364" s="166"/>
      <c r="B364" s="167"/>
      <c r="C364" s="86"/>
      <c r="D364" s="9"/>
      <c r="E364" s="8"/>
      <c r="G364" s="166"/>
      <c r="H364" s="167"/>
      <c r="I364" s="86"/>
      <c r="J364" s="9"/>
      <c r="K364" s="8"/>
    </row>
    <row r="365" spans="1:11" x14ac:dyDescent="0.25">
      <c r="A365" s="166"/>
      <c r="B365" s="167"/>
      <c r="C365" s="86"/>
      <c r="D365" s="9"/>
      <c r="E365" s="8"/>
      <c r="G365" s="166"/>
      <c r="H365" s="167"/>
      <c r="I365" s="86"/>
      <c r="J365" s="9"/>
      <c r="K365" s="8"/>
    </row>
    <row r="366" spans="1:11" ht="15.75" thickBot="1" x14ac:dyDescent="0.3">
      <c r="A366" s="168" t="s">
        <v>14</v>
      </c>
      <c r="B366" s="169"/>
      <c r="C366" s="169"/>
      <c r="D366" s="169"/>
      <c r="E366" s="170"/>
      <c r="G366" s="168" t="s">
        <v>14</v>
      </c>
      <c r="H366" s="169"/>
      <c r="I366" s="169"/>
      <c r="J366" s="169"/>
      <c r="K366" s="170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e">
        <f>VLOOKUP(E351,INVENTORY!$A$2:$N$96,7,FALSE)</f>
        <v>#N/A</v>
      </c>
      <c r="D368" s="74" t="e">
        <f>VLOOKUP(E351,INVENTORY!$A$2:$N$96,8,FALSE)</f>
        <v>#N/A</v>
      </c>
      <c r="E368" s="74" t="e">
        <f>VLOOKUP(E351,INVENTORY!$A$2:$N$96,9,FALSE)</f>
        <v>#N/A</v>
      </c>
      <c r="G368" s="74"/>
      <c r="H368" s="74"/>
      <c r="I368" s="74" t="e">
        <f>VLOOKUP(K351,INVENTORY!$A$2:$N$96,7,FALSE)</f>
        <v>#N/A</v>
      </c>
      <c r="J368" s="74" t="e">
        <f>VLOOKUP(K351,INVENTORY!$A$2:$N$96,8,FALSE)</f>
        <v>#N/A</v>
      </c>
      <c r="K368" s="74" t="e">
        <f>VLOOKUP(K351,INVENTORY!$A$2:$N$96,9,FALSE)</f>
        <v>#N/A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1" t="e">
        <f>"Function Code: "&amp;VLOOKUP(E351,INVENTORY!$A$2:$Q$96,14,FALSE)</f>
        <v>#N/A</v>
      </c>
      <c r="D370" s="172"/>
      <c r="E370" s="173"/>
      <c r="G370" s="6" t="s">
        <v>4</v>
      </c>
      <c r="H370" s="5"/>
      <c r="I370" s="171" t="e">
        <f>"Function Code: "&amp;VLOOKUP(K351,INVENTORY!$A$2:$Q$96,14,FALSE)</f>
        <v>#N/A</v>
      </c>
      <c r="J370" s="172"/>
      <c r="K370" s="173"/>
    </row>
    <row r="371" spans="1:11" ht="15" customHeight="1" thickBot="1" x14ac:dyDescent="0.3">
      <c r="A371" s="6"/>
      <c r="B371" s="5"/>
      <c r="C371" s="161"/>
      <c r="D371" s="162"/>
      <c r="E371" s="163"/>
      <c r="G371" s="6"/>
      <c r="H371" s="5"/>
      <c r="I371" s="161"/>
      <c r="J371" s="162"/>
      <c r="K371" s="163"/>
    </row>
    <row r="372" spans="1:11" ht="15" customHeight="1" thickBot="1" x14ac:dyDescent="0.3">
      <c r="A372" s="6"/>
      <c r="B372" s="5"/>
      <c r="C372" s="161" t="e">
        <f>"Cosmetic Code: "&amp;VLOOKUP(E351,INVENTORY!$A$2:$Q$96,15,FALSE)</f>
        <v>#N/A</v>
      </c>
      <c r="D372" s="162"/>
      <c r="E372" s="163"/>
      <c r="G372" s="6"/>
      <c r="H372" s="5"/>
      <c r="I372" s="161" t="e">
        <f>"Cosmetic Code: "&amp;VLOOKUP(K351,INVENTORY!$A$2:$Q$96,15,FALSE)</f>
        <v>#N/A</v>
      </c>
      <c r="J372" s="162"/>
      <c r="K372" s="163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4" t="s">
        <v>119</v>
      </c>
      <c r="E376" s="165"/>
      <c r="G376" s="3" t="s">
        <v>0</v>
      </c>
      <c r="H376" s="2" t="s">
        <v>0</v>
      </c>
      <c r="I376" s="1"/>
      <c r="J376" s="164" t="s">
        <v>119</v>
      </c>
      <c r="K376" s="165"/>
    </row>
    <row r="377" spans="1:11" ht="47.25" customHeight="1" thickBot="1" x14ac:dyDescent="0.3"/>
    <row r="378" spans="1:11" ht="15" customHeight="1" x14ac:dyDescent="0.25">
      <c r="A378" s="174" t="s">
        <v>105</v>
      </c>
      <c r="B378" s="175"/>
      <c r="C378" s="175"/>
      <c r="D378" s="175"/>
      <c r="E378" s="176"/>
      <c r="G378" s="174" t="s">
        <v>105</v>
      </c>
      <c r="H378" s="175"/>
      <c r="I378" s="175"/>
      <c r="J378" s="175"/>
      <c r="K378" s="176"/>
    </row>
    <row r="379" spans="1:11" ht="15.75" customHeight="1" thickBot="1" x14ac:dyDescent="0.3">
      <c r="A379" s="177"/>
      <c r="B379" s="178"/>
      <c r="C379" s="178"/>
      <c r="D379" s="178"/>
      <c r="E379" s="179"/>
      <c r="G379" s="177"/>
      <c r="H379" s="178"/>
      <c r="I379" s="178"/>
      <c r="J379" s="178"/>
      <c r="K379" s="179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9</v>
      </c>
      <c r="G380" s="11"/>
      <c r="H380" s="10"/>
      <c r="I380" s="10"/>
      <c r="J380" s="33" t="s">
        <v>42</v>
      </c>
      <c r="K380" s="42">
        <f>'Data-PULLDOWNS'!$B$3*3+E351</f>
        <v>10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45952.531971875003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45952.531971875003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e">
        <f>VLOOKUP(E380,INVENTORY!$A$2:$N$96,10,FALSE)</f>
        <v>#N/A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VLOOKUP(K380,INVENTORY!$A$2:$N$96,10,FALSE)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e">
        <f>VLOOKUP(E380,INVENTORY!$A$2:$N$96,2,FALSE)</f>
        <v>#N/A</v>
      </c>
      <c r="C383" s="36" t="str">
        <f>"Model: "</f>
        <v xml:space="preserve">Model: </v>
      </c>
      <c r="D383" s="40" t="e">
        <f>VLOOKUP(E380,INVENTORY!$A$2:$N$96,3,FALSE)</f>
        <v>#N/A</v>
      </c>
      <c r="E383" s="38"/>
      <c r="G383" s="34" t="str">
        <f>"Make: "</f>
        <v xml:space="preserve">Make: </v>
      </c>
      <c r="H383" s="35" t="e">
        <f>VLOOKUP(K380,INVENTORY!$A$2:$N$96,2,FALSE)</f>
        <v>#N/A</v>
      </c>
      <c r="I383" s="36" t="str">
        <f>"Model: "</f>
        <v xml:space="preserve">Model: </v>
      </c>
      <c r="J383" s="40" t="e">
        <f>VLOOKUP(K380,INVENTORY!$A$2:$N$96,3,FALSE)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e">
        <f>VLOOKUP(E380,INVENTORY!$A$2:$N$96,4,FALSE)&amp;" / "&amp;VLOOKUP(E380,INVENTORY!$A$2:$N$96,5,FALSE)&amp;"GHz"</f>
        <v>#N/A</v>
      </c>
      <c r="C384" s="36"/>
      <c r="D384" s="36" t="str">
        <f>"Memory: "</f>
        <v xml:space="preserve">Memory: </v>
      </c>
      <c r="E384" s="75" t="e">
        <f>VLOOKUP(E380,INVENTORY!$A$2:$N$96,6,FALSE)</f>
        <v>#N/A</v>
      </c>
      <c r="G384" s="34" t="str">
        <f>"CPU/Speed: "</f>
        <v xml:space="preserve">CPU/Speed: </v>
      </c>
      <c r="H384" s="35" t="e">
        <f>VLOOKUP(K380,INVENTORY!$A$2:$N$96,4,FALSE)&amp;" / "&amp;VLOOKUP(K380,INVENTORY!$A$2:$N$96,5,FALSE)&amp;"GHz"</f>
        <v>#N/A</v>
      </c>
      <c r="I384" s="36"/>
      <c r="J384" s="36" t="str">
        <f>"Memory: "</f>
        <v xml:space="preserve">Memory: </v>
      </c>
      <c r="K384" s="75" t="e">
        <f>VLOOKUP(K380,INVENTORY!$A$2:$N$96,6,FALSE)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0" t="s">
        <v>10</v>
      </c>
      <c r="B386" s="181"/>
      <c r="C386" s="87" t="s">
        <v>1</v>
      </c>
      <c r="D386" s="87" t="s">
        <v>9</v>
      </c>
      <c r="E386" s="72" t="s">
        <v>8</v>
      </c>
      <c r="G386" s="180" t="s">
        <v>10</v>
      </c>
      <c r="H386" s="181"/>
      <c r="I386" s="87" t="s">
        <v>1</v>
      </c>
      <c r="J386" s="87" t="s">
        <v>9</v>
      </c>
      <c r="K386" s="72" t="s">
        <v>8</v>
      </c>
    </row>
    <row r="387" spans="1:11" x14ac:dyDescent="0.25">
      <c r="A387" s="166" t="s">
        <v>96</v>
      </c>
      <c r="B387" s="167"/>
      <c r="C387" s="86" t="s">
        <v>13</v>
      </c>
      <c r="D387" s="9"/>
      <c r="E387" s="8"/>
      <c r="G387" s="166" t="s">
        <v>96</v>
      </c>
      <c r="H387" s="167"/>
      <c r="I387" s="86" t="s">
        <v>13</v>
      </c>
      <c r="J387" s="9"/>
      <c r="K387" s="8"/>
    </row>
    <row r="388" spans="1:11" x14ac:dyDescent="0.25">
      <c r="A388" s="166" t="s">
        <v>98</v>
      </c>
      <c r="B388" s="167"/>
      <c r="C388" s="86" t="s">
        <v>13</v>
      </c>
      <c r="D388" s="9"/>
      <c r="E388" s="8"/>
      <c r="G388" s="166" t="s">
        <v>98</v>
      </c>
      <c r="H388" s="167"/>
      <c r="I388" s="86" t="s">
        <v>13</v>
      </c>
      <c r="J388" s="9"/>
      <c r="K388" s="8"/>
    </row>
    <row r="389" spans="1:11" x14ac:dyDescent="0.25">
      <c r="A389" s="166" t="s">
        <v>97</v>
      </c>
      <c r="B389" s="167"/>
      <c r="C389" s="86" t="s">
        <v>13</v>
      </c>
      <c r="D389" s="9"/>
      <c r="E389" s="8"/>
      <c r="G389" s="166" t="s">
        <v>97</v>
      </c>
      <c r="H389" s="167"/>
      <c r="I389" s="86" t="s">
        <v>13</v>
      </c>
      <c r="J389" s="9"/>
      <c r="K389" s="8"/>
    </row>
    <row r="390" spans="1:11" x14ac:dyDescent="0.25">
      <c r="A390" s="166" t="s">
        <v>7</v>
      </c>
      <c r="B390" s="167"/>
      <c r="C390" s="86" t="s">
        <v>13</v>
      </c>
      <c r="D390" s="9"/>
      <c r="E390" s="8"/>
      <c r="G390" s="166" t="s">
        <v>7</v>
      </c>
      <c r="H390" s="167"/>
      <c r="I390" s="86" t="s">
        <v>13</v>
      </c>
      <c r="J390" s="9"/>
      <c r="K390" s="8"/>
    </row>
    <row r="391" spans="1:11" x14ac:dyDescent="0.25">
      <c r="A391" s="166" t="s">
        <v>99</v>
      </c>
      <c r="B391" s="167"/>
      <c r="C391" s="86" t="s">
        <v>13</v>
      </c>
      <c r="D391" s="9"/>
      <c r="E391" s="8"/>
      <c r="G391" s="166" t="s">
        <v>99</v>
      </c>
      <c r="H391" s="167"/>
      <c r="I391" s="86" t="s">
        <v>13</v>
      </c>
      <c r="J391" s="9"/>
      <c r="K391" s="8"/>
    </row>
    <row r="392" spans="1:11" x14ac:dyDescent="0.25">
      <c r="A392" s="166" t="s">
        <v>6</v>
      </c>
      <c r="B392" s="167"/>
      <c r="C392" s="86" t="s">
        <v>13</v>
      </c>
      <c r="D392" s="9"/>
      <c r="E392" s="8"/>
      <c r="G392" s="166" t="s">
        <v>6</v>
      </c>
      <c r="H392" s="167"/>
      <c r="I392" s="86" t="s">
        <v>13</v>
      </c>
      <c r="J392" s="9"/>
      <c r="K392" s="8"/>
    </row>
    <row r="393" spans="1:11" x14ac:dyDescent="0.25">
      <c r="A393" s="166"/>
      <c r="B393" s="167"/>
      <c r="C393" s="86"/>
      <c r="D393" s="9"/>
      <c r="E393" s="8"/>
      <c r="G393" s="166"/>
      <c r="H393" s="167"/>
      <c r="I393" s="86"/>
      <c r="J393" s="9"/>
      <c r="K393" s="8"/>
    </row>
    <row r="394" spans="1:11" x14ac:dyDescent="0.25">
      <c r="A394" s="166"/>
      <c r="B394" s="167"/>
      <c r="C394" s="86"/>
      <c r="D394" s="9"/>
      <c r="E394" s="8"/>
      <c r="G394" s="166"/>
      <c r="H394" s="167"/>
      <c r="I394" s="86"/>
      <c r="J394" s="9"/>
      <c r="K394" s="8"/>
    </row>
    <row r="395" spans="1:11" ht="15.75" thickBot="1" x14ac:dyDescent="0.3">
      <c r="A395" s="168" t="s">
        <v>14</v>
      </c>
      <c r="B395" s="169"/>
      <c r="C395" s="169"/>
      <c r="D395" s="169"/>
      <c r="E395" s="170"/>
      <c r="G395" s="168" t="s">
        <v>14</v>
      </c>
      <c r="H395" s="169"/>
      <c r="I395" s="169"/>
      <c r="J395" s="169"/>
      <c r="K395" s="170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e">
        <f>VLOOKUP(E380,INVENTORY!$A$2:$N$96,7,FALSE)</f>
        <v>#N/A</v>
      </c>
      <c r="D397" s="74" t="e">
        <f>VLOOKUP(E380,INVENTORY!$A$2:$N$96,8,FALSE)</f>
        <v>#N/A</v>
      </c>
      <c r="E397" s="74" t="e">
        <f>VLOOKUP(E380,INVENTORY!$A$2:$N$96,9,FALSE)</f>
        <v>#N/A</v>
      </c>
      <c r="G397" s="74"/>
      <c r="H397" s="74"/>
      <c r="I397" s="74" t="e">
        <f>VLOOKUP(K380,INVENTORY!$A$2:$N$96,7,FALSE)</f>
        <v>#N/A</v>
      </c>
      <c r="J397" s="74" t="e">
        <f>VLOOKUP(K380,INVENTORY!$A$2:$N$96,8,FALSE)</f>
        <v>#N/A</v>
      </c>
      <c r="K397" s="74" t="e">
        <f>VLOOKUP(K380,INVENTORY!$A$2:$N$96,9,FALSE)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1" t="e">
        <f>"Function Code: "&amp;VLOOKUP(E380,INVENTORY!$A$2:$Q$96,14,FALSE)</f>
        <v>#N/A</v>
      </c>
      <c r="D399" s="172"/>
      <c r="E399" s="173"/>
      <c r="G399" s="6" t="s">
        <v>4</v>
      </c>
      <c r="H399" s="5"/>
      <c r="I399" s="171" t="e">
        <f>"Function Code: "&amp;VLOOKUP(K380,INVENTORY!$A$2:$Q$96,14,FALSE)</f>
        <v>#N/A</v>
      </c>
      <c r="J399" s="172"/>
      <c r="K399" s="173"/>
    </row>
    <row r="400" spans="1:11" ht="15" customHeight="1" thickBot="1" x14ac:dyDescent="0.3">
      <c r="A400" s="6"/>
      <c r="B400" s="5"/>
      <c r="C400" s="161"/>
      <c r="D400" s="162"/>
      <c r="E400" s="163"/>
      <c r="G400" s="6"/>
      <c r="H400" s="5"/>
      <c r="I400" s="161"/>
      <c r="J400" s="162"/>
      <c r="K400" s="163"/>
    </row>
    <row r="401" spans="1:11" ht="15" customHeight="1" thickBot="1" x14ac:dyDescent="0.3">
      <c r="A401" s="6"/>
      <c r="B401" s="5"/>
      <c r="C401" s="161" t="e">
        <f>"Cosmetic Code: "&amp;VLOOKUP(E380,INVENTORY!$A$2:$Q$96,15,FALSE)</f>
        <v>#N/A</v>
      </c>
      <c r="D401" s="162"/>
      <c r="E401" s="163"/>
      <c r="G401" s="6"/>
      <c r="H401" s="5"/>
      <c r="I401" s="161" t="e">
        <f>"Cosmetic Code: "&amp;VLOOKUP(K380,INVENTORY!$A$2:$Q$96,15,FALSE)</f>
        <v>#N/A</v>
      </c>
      <c r="J401" s="162"/>
      <c r="K401" s="163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4" t="s">
        <v>119</v>
      </c>
      <c r="E405" s="165"/>
      <c r="G405" s="3" t="s">
        <v>0</v>
      </c>
      <c r="H405" s="2" t="s">
        <v>0</v>
      </c>
      <c r="I405" s="1"/>
      <c r="J405" s="164" t="s">
        <v>119</v>
      </c>
      <c r="K405" s="165"/>
    </row>
    <row r="406" spans="1:11" ht="15.75" thickBot="1" x14ac:dyDescent="0.3"/>
    <row r="407" spans="1:11" ht="15" customHeight="1" x14ac:dyDescent="0.25">
      <c r="A407" s="174" t="s">
        <v>105</v>
      </c>
      <c r="B407" s="175"/>
      <c r="C407" s="175"/>
      <c r="D407" s="175"/>
      <c r="E407" s="176"/>
      <c r="G407" s="174" t="s">
        <v>105</v>
      </c>
      <c r="H407" s="175"/>
      <c r="I407" s="175"/>
      <c r="J407" s="175"/>
      <c r="K407" s="176"/>
    </row>
    <row r="408" spans="1:11" ht="15.75" customHeight="1" thickBot="1" x14ac:dyDescent="0.3">
      <c r="A408" s="177"/>
      <c r="B408" s="178"/>
      <c r="C408" s="178"/>
      <c r="D408" s="178"/>
      <c r="E408" s="179"/>
      <c r="G408" s="177"/>
      <c r="H408" s="178"/>
      <c r="I408" s="178"/>
      <c r="J408" s="178"/>
      <c r="K408" s="179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9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45952.531971875003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45952.531971875003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e">
        <f>VLOOKUP(E409,INVENTORY!$A$2:$N$96,10,FALSE)</f>
        <v>#N/A</v>
      </c>
      <c r="E411" s="38"/>
      <c r="G411" s="34" t="s">
        <v>39</v>
      </c>
      <c r="H411" s="35" t="s">
        <v>103</v>
      </c>
      <c r="I411" s="39" t="s">
        <v>38</v>
      </c>
      <c r="J411" s="40" t="e">
        <f>VLOOKUP(K409,INVENTORY!$A$2:$N$96,10,FALSE)</f>
        <v>#N/A</v>
      </c>
      <c r="K411" s="38"/>
    </row>
    <row r="412" spans="1:11" ht="15.95" customHeight="1" x14ac:dyDescent="0.25">
      <c r="A412" s="34" t="str">
        <f>"Make: "</f>
        <v xml:space="preserve">Make: </v>
      </c>
      <c r="B412" s="35" t="e">
        <f>VLOOKUP(E409,INVENTORY!$A$2:$N$96,2,FALSE)</f>
        <v>#N/A</v>
      </c>
      <c r="C412" s="36" t="str">
        <f>"Model: "</f>
        <v xml:space="preserve">Model: </v>
      </c>
      <c r="D412" s="40" t="e">
        <f>VLOOKUP(E409,INVENTORY!$A$2:$N$96,3,FALSE)</f>
        <v>#N/A</v>
      </c>
      <c r="E412" s="38"/>
      <c r="G412" s="34" t="str">
        <f>"Make: "</f>
        <v xml:space="preserve">Make: </v>
      </c>
      <c r="H412" s="35" t="e">
        <f>VLOOKUP(K409,INVENTORY!$A$2:$N$96,2,FALSE)</f>
        <v>#N/A</v>
      </c>
      <c r="I412" s="36" t="str">
        <f>"Model: "</f>
        <v xml:space="preserve">Model: </v>
      </c>
      <c r="J412" s="40" t="e">
        <f>VLOOKUP(K409,INVENTORY!$A$2:$N$96,3,FALSE)</f>
        <v>#N/A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e">
        <f>VLOOKUP(E409,INVENTORY!$A$2:$N$96,4,FALSE)&amp;" / "&amp;VLOOKUP(E409,INVENTORY!$A$2:$N$96,5,FALSE)&amp;"GHz"</f>
        <v>#N/A</v>
      </c>
      <c r="C413" s="36"/>
      <c r="D413" s="36" t="str">
        <f>"Memory: "</f>
        <v xml:space="preserve">Memory: </v>
      </c>
      <c r="E413" s="41" t="e">
        <f>VLOOKUP(E409,INVENTORY!$A$2:$N$96,6,FALSE)</f>
        <v>#N/A</v>
      </c>
      <c r="G413" s="34" t="str">
        <f>"CPU/Speed: "</f>
        <v xml:space="preserve">CPU/Speed: </v>
      </c>
      <c r="H413" s="35" t="e">
        <f>VLOOKUP(K409,INVENTORY!$A$2:$N$96,4,FALSE)&amp;" / "&amp;VLOOKUP(K409,INVENTORY!$A$2:$N$96,5,FALSE)&amp;"GHz"</f>
        <v>#N/A</v>
      </c>
      <c r="I413" s="36"/>
      <c r="J413" s="36" t="str">
        <f>"Memory: "</f>
        <v xml:space="preserve">Memory: </v>
      </c>
      <c r="K413" s="75" t="e">
        <f>VLOOKUP(K409,INVENTORY!$A$2:$N$96,6,FALSE)</f>
        <v>#N/A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0" t="s">
        <v>10</v>
      </c>
      <c r="B415" s="181"/>
      <c r="C415" s="87" t="s">
        <v>1</v>
      </c>
      <c r="D415" s="87" t="s">
        <v>9</v>
      </c>
      <c r="E415" s="72" t="s">
        <v>8</v>
      </c>
      <c r="G415" s="180" t="s">
        <v>10</v>
      </c>
      <c r="H415" s="181"/>
      <c r="I415" s="87" t="s">
        <v>1</v>
      </c>
      <c r="J415" s="87" t="s">
        <v>9</v>
      </c>
      <c r="K415" s="72" t="s">
        <v>8</v>
      </c>
    </row>
    <row r="416" spans="1:11" x14ac:dyDescent="0.25">
      <c r="A416" s="166" t="s">
        <v>96</v>
      </c>
      <c r="B416" s="167"/>
      <c r="C416" s="86" t="s">
        <v>13</v>
      </c>
      <c r="D416" s="9"/>
      <c r="E416" s="8"/>
      <c r="G416" s="166" t="s">
        <v>96</v>
      </c>
      <c r="H416" s="167"/>
      <c r="I416" s="86" t="s">
        <v>13</v>
      </c>
      <c r="J416" s="9"/>
      <c r="K416" s="8"/>
    </row>
    <row r="417" spans="1:11" x14ac:dyDescent="0.25">
      <c r="A417" s="166" t="s">
        <v>98</v>
      </c>
      <c r="B417" s="167"/>
      <c r="C417" s="86" t="s">
        <v>13</v>
      </c>
      <c r="D417" s="9"/>
      <c r="E417" s="8"/>
      <c r="G417" s="166" t="s">
        <v>98</v>
      </c>
      <c r="H417" s="167"/>
      <c r="I417" s="86" t="s">
        <v>13</v>
      </c>
      <c r="J417" s="9"/>
      <c r="K417" s="8"/>
    </row>
    <row r="418" spans="1:11" x14ac:dyDescent="0.25">
      <c r="A418" s="166" t="s">
        <v>97</v>
      </c>
      <c r="B418" s="167"/>
      <c r="C418" s="86" t="s">
        <v>13</v>
      </c>
      <c r="D418" s="9"/>
      <c r="E418" s="8"/>
      <c r="G418" s="166" t="s">
        <v>97</v>
      </c>
      <c r="H418" s="167"/>
      <c r="I418" s="86" t="s">
        <v>13</v>
      </c>
      <c r="J418" s="9"/>
      <c r="K418" s="8"/>
    </row>
    <row r="419" spans="1:11" x14ac:dyDescent="0.25">
      <c r="A419" s="166" t="s">
        <v>7</v>
      </c>
      <c r="B419" s="167"/>
      <c r="C419" s="86" t="s">
        <v>13</v>
      </c>
      <c r="D419" s="9"/>
      <c r="E419" s="8"/>
      <c r="G419" s="166" t="s">
        <v>7</v>
      </c>
      <c r="H419" s="167"/>
      <c r="I419" s="86" t="s">
        <v>13</v>
      </c>
      <c r="J419" s="9"/>
      <c r="K419" s="8"/>
    </row>
    <row r="420" spans="1:11" x14ac:dyDescent="0.25">
      <c r="A420" s="166" t="s">
        <v>99</v>
      </c>
      <c r="B420" s="167"/>
      <c r="C420" s="86" t="s">
        <v>13</v>
      </c>
      <c r="D420" s="9"/>
      <c r="E420" s="8"/>
      <c r="G420" s="166" t="s">
        <v>99</v>
      </c>
      <c r="H420" s="167"/>
      <c r="I420" s="86" t="s">
        <v>13</v>
      </c>
      <c r="J420" s="9"/>
      <c r="K420" s="8"/>
    </row>
    <row r="421" spans="1:11" x14ac:dyDescent="0.25">
      <c r="A421" s="166" t="s">
        <v>6</v>
      </c>
      <c r="B421" s="167"/>
      <c r="C421" s="86" t="s">
        <v>13</v>
      </c>
      <c r="D421" s="9"/>
      <c r="E421" s="8"/>
      <c r="G421" s="166" t="s">
        <v>6</v>
      </c>
      <c r="H421" s="167"/>
      <c r="I421" s="86" t="s">
        <v>13</v>
      </c>
      <c r="J421" s="9"/>
      <c r="K421" s="8"/>
    </row>
    <row r="422" spans="1:11" x14ac:dyDescent="0.25">
      <c r="A422" s="166"/>
      <c r="B422" s="167"/>
      <c r="C422" s="86"/>
      <c r="D422" s="9"/>
      <c r="E422" s="8"/>
      <c r="G422" s="166"/>
      <c r="H422" s="167"/>
      <c r="I422" s="86"/>
      <c r="J422" s="9"/>
      <c r="K422" s="8"/>
    </row>
    <row r="423" spans="1:11" x14ac:dyDescent="0.25">
      <c r="A423" s="166"/>
      <c r="B423" s="167"/>
      <c r="C423" s="86"/>
      <c r="D423" s="9"/>
      <c r="E423" s="8"/>
      <c r="G423" s="166"/>
      <c r="H423" s="167"/>
      <c r="I423" s="86"/>
      <c r="J423" s="9"/>
      <c r="K423" s="8"/>
    </row>
    <row r="424" spans="1:11" ht="15.75" thickBot="1" x14ac:dyDescent="0.3">
      <c r="A424" s="168" t="s">
        <v>14</v>
      </c>
      <c r="B424" s="169"/>
      <c r="C424" s="169"/>
      <c r="D424" s="169"/>
      <c r="E424" s="170"/>
      <c r="G424" s="168" t="s">
        <v>14</v>
      </c>
      <c r="H424" s="169"/>
      <c r="I424" s="169"/>
      <c r="J424" s="169"/>
      <c r="K424" s="170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e">
        <f>VLOOKUP(E409,INVENTORY!$A$2:$N$96,7,FALSE)</f>
        <v>#N/A</v>
      </c>
      <c r="D426" s="74" t="e">
        <f>VLOOKUP(E409,INVENTORY!$A$2:$N$96,8,FALSE)</f>
        <v>#N/A</v>
      </c>
      <c r="E426" s="74" t="e">
        <f>VLOOKUP(E409,INVENTORY!$A$2:$N$96,9,FALSE)</f>
        <v>#N/A</v>
      </c>
      <c r="G426" s="74"/>
      <c r="H426" s="74"/>
      <c r="I426" s="74" t="e">
        <f>VLOOKUP(K409,INVENTORY!$A$2:$N$96,7,FALSE)</f>
        <v>#N/A</v>
      </c>
      <c r="J426" s="74" t="e">
        <f>VLOOKUP(K409,INVENTORY!$A$2:$N$96,8,FALSE)</f>
        <v>#N/A</v>
      </c>
      <c r="K426" s="74" t="e">
        <f>VLOOKUP(K409,INVENTORY!$A$2:$N$96,9,FALSE)</f>
        <v>#N/A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1" t="e">
        <f>"Function Code: "&amp;VLOOKUP(E409,INVENTORY!$A$2:$Q$96,14,FALSE)</f>
        <v>#N/A</v>
      </c>
      <c r="D428" s="172"/>
      <c r="E428" s="173"/>
      <c r="G428" s="6" t="s">
        <v>4</v>
      </c>
      <c r="H428" s="5"/>
      <c r="I428" s="171" t="e">
        <f>"Function Code: "&amp;VLOOKUP(K409,INVENTORY!$A$2:$Q$96,14,FALSE)</f>
        <v>#N/A</v>
      </c>
      <c r="J428" s="172"/>
      <c r="K428" s="173"/>
    </row>
    <row r="429" spans="1:11" ht="15" customHeight="1" thickBot="1" x14ac:dyDescent="0.3">
      <c r="A429" s="6"/>
      <c r="B429" s="5"/>
      <c r="C429" s="161"/>
      <c r="D429" s="162"/>
      <c r="E429" s="163"/>
      <c r="G429" s="6"/>
      <c r="H429" s="5"/>
      <c r="I429" s="161"/>
      <c r="J429" s="162"/>
      <c r="K429" s="163"/>
    </row>
    <row r="430" spans="1:11" ht="15" customHeight="1" thickBot="1" x14ac:dyDescent="0.3">
      <c r="A430" s="6"/>
      <c r="B430" s="5"/>
      <c r="C430" s="161" t="e">
        <f>"Cosmetic Code: "&amp;VLOOKUP(E409,INVENTORY!$A$2:$Q$96,15,FALSE)</f>
        <v>#N/A</v>
      </c>
      <c r="D430" s="162"/>
      <c r="E430" s="163"/>
      <c r="G430" s="6"/>
      <c r="H430" s="5"/>
      <c r="I430" s="161" t="e">
        <f>"Cosmetic Code: "&amp;VLOOKUP(K409,INVENTORY!$A$2:$Q$96,15,FALSE)</f>
        <v>#N/A</v>
      </c>
      <c r="J430" s="162"/>
      <c r="K430" s="163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4" t="s">
        <v>119</v>
      </c>
      <c r="E434" s="165"/>
      <c r="G434" s="3" t="s">
        <v>0</v>
      </c>
      <c r="H434" s="2" t="s">
        <v>0</v>
      </c>
      <c r="I434" s="1"/>
      <c r="J434" s="164" t="s">
        <v>119</v>
      </c>
      <c r="K434" s="165"/>
    </row>
    <row r="435" spans="1:11" ht="47.25" customHeight="1" thickBot="1" x14ac:dyDescent="0.3"/>
    <row r="436" spans="1:11" ht="15" customHeight="1" x14ac:dyDescent="0.25">
      <c r="A436" s="174" t="s">
        <v>105</v>
      </c>
      <c r="B436" s="175"/>
      <c r="C436" s="175"/>
      <c r="D436" s="175"/>
      <c r="E436" s="176"/>
      <c r="G436" s="174" t="s">
        <v>105</v>
      </c>
      <c r="H436" s="175"/>
      <c r="I436" s="175"/>
      <c r="J436" s="175"/>
      <c r="K436" s="176"/>
    </row>
    <row r="437" spans="1:11" ht="15.75" customHeight="1" thickBot="1" x14ac:dyDescent="0.3">
      <c r="A437" s="177"/>
      <c r="B437" s="178"/>
      <c r="C437" s="178"/>
      <c r="D437" s="178"/>
      <c r="E437" s="179"/>
      <c r="G437" s="177"/>
      <c r="H437" s="178"/>
      <c r="I437" s="178"/>
      <c r="J437" s="178"/>
      <c r="K437" s="179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10</v>
      </c>
      <c r="G438" s="11"/>
      <c r="H438" s="10"/>
      <c r="I438" s="10"/>
      <c r="J438" s="33" t="s">
        <v>42</v>
      </c>
      <c r="K438" s="42">
        <f>'Data-PULLDOWNS'!$B$3*3+E409</f>
        <v>11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45952.531971875003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45952.531971875003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VLOOKUP(E438,INVENTORY!$A$2:$N$96,10,FALSE)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VLOOKUP(K438,INVENTORY!$A$2:$N$96,10,FALSE)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VLOOKUP(E438,INVENTORY!$A$2:$N$96,2,FALSE)</f>
        <v>#N/A</v>
      </c>
      <c r="C441" s="36" t="str">
        <f>"Model: "</f>
        <v xml:space="preserve">Model: </v>
      </c>
      <c r="D441" s="40" t="e">
        <f>VLOOKUP(E438,INVENTORY!$A$2:$N$96,3,FALSE)</f>
        <v>#N/A</v>
      </c>
      <c r="E441" s="38"/>
      <c r="G441" s="34" t="str">
        <f>"Make: "</f>
        <v xml:space="preserve">Make: </v>
      </c>
      <c r="H441" s="35" t="e">
        <f>VLOOKUP(K438,INVENTORY!$A$2:$N$96,2,FALSE)</f>
        <v>#N/A</v>
      </c>
      <c r="I441" s="36" t="str">
        <f>"Model: "</f>
        <v xml:space="preserve">Model: </v>
      </c>
      <c r="J441" s="40" t="e">
        <f>VLOOKUP(K438,INVENTORY!$A$2:$N$96,3,FALSE)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VLOOKUP(E438,INVENTORY!$A$2:$N$96,4,FALSE)&amp;" / "&amp;VLOOKUP(E438,INVENTORY!$A$2:$N$96,5,FALSE)&amp;"GHz"</f>
        <v>#N/A</v>
      </c>
      <c r="C442" s="36"/>
      <c r="D442" s="36" t="str">
        <f>"Memory: "</f>
        <v xml:space="preserve">Memory: </v>
      </c>
      <c r="E442" s="75" t="e">
        <f>VLOOKUP(E438,INVENTORY!$A$2:$N$96,6,FALSE)</f>
        <v>#N/A</v>
      </c>
      <c r="G442" s="34" t="str">
        <f>"CPU/Speed: "</f>
        <v xml:space="preserve">CPU/Speed: </v>
      </c>
      <c r="H442" s="35" t="e">
        <f>VLOOKUP(K438,INVENTORY!$A$2:$N$96,4,FALSE)&amp;" / "&amp;VLOOKUP(K438,INVENTORY!$A$2:$N$96,5,FALSE)&amp;"GHz"</f>
        <v>#N/A</v>
      </c>
      <c r="I442" s="36"/>
      <c r="J442" s="36" t="str">
        <f>"Memory: "</f>
        <v xml:space="preserve">Memory: </v>
      </c>
      <c r="K442" s="75" t="e">
        <f>VLOOKUP(K438,INVENTORY!$A$2:$N$96,6,FALSE)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0" t="s">
        <v>10</v>
      </c>
      <c r="B444" s="181"/>
      <c r="C444" s="87" t="s">
        <v>1</v>
      </c>
      <c r="D444" s="87" t="s">
        <v>9</v>
      </c>
      <c r="E444" s="72" t="s">
        <v>8</v>
      </c>
      <c r="G444" s="180" t="s">
        <v>10</v>
      </c>
      <c r="H444" s="181"/>
      <c r="I444" s="87" t="s">
        <v>1</v>
      </c>
      <c r="J444" s="87" t="s">
        <v>9</v>
      </c>
      <c r="K444" s="72" t="s">
        <v>8</v>
      </c>
    </row>
    <row r="445" spans="1:11" x14ac:dyDescent="0.25">
      <c r="A445" s="166" t="s">
        <v>96</v>
      </c>
      <c r="B445" s="167"/>
      <c r="C445" s="86" t="s">
        <v>13</v>
      </c>
      <c r="D445" s="9"/>
      <c r="E445" s="8"/>
      <c r="G445" s="166" t="s">
        <v>96</v>
      </c>
      <c r="H445" s="167"/>
      <c r="I445" s="86" t="s">
        <v>13</v>
      </c>
      <c r="J445" s="9"/>
      <c r="K445" s="8"/>
    </row>
    <row r="446" spans="1:11" x14ac:dyDescent="0.25">
      <c r="A446" s="166" t="s">
        <v>98</v>
      </c>
      <c r="B446" s="167"/>
      <c r="C446" s="86" t="s">
        <v>13</v>
      </c>
      <c r="D446" s="9"/>
      <c r="E446" s="8"/>
      <c r="G446" s="166" t="s">
        <v>98</v>
      </c>
      <c r="H446" s="167"/>
      <c r="I446" s="86" t="s">
        <v>13</v>
      </c>
      <c r="J446" s="9"/>
      <c r="K446" s="8"/>
    </row>
    <row r="447" spans="1:11" x14ac:dyDescent="0.25">
      <c r="A447" s="166" t="s">
        <v>97</v>
      </c>
      <c r="B447" s="167"/>
      <c r="C447" s="86" t="s">
        <v>13</v>
      </c>
      <c r="D447" s="9"/>
      <c r="E447" s="8"/>
      <c r="G447" s="166" t="s">
        <v>97</v>
      </c>
      <c r="H447" s="167"/>
      <c r="I447" s="86" t="s">
        <v>13</v>
      </c>
      <c r="J447" s="9"/>
      <c r="K447" s="8"/>
    </row>
    <row r="448" spans="1:11" x14ac:dyDescent="0.25">
      <c r="A448" s="166" t="s">
        <v>7</v>
      </c>
      <c r="B448" s="167"/>
      <c r="C448" s="86" t="s">
        <v>13</v>
      </c>
      <c r="D448" s="9"/>
      <c r="E448" s="8"/>
      <c r="G448" s="166" t="s">
        <v>7</v>
      </c>
      <c r="H448" s="167"/>
      <c r="I448" s="86" t="s">
        <v>13</v>
      </c>
      <c r="J448" s="9"/>
      <c r="K448" s="8"/>
    </row>
    <row r="449" spans="1:11" x14ac:dyDescent="0.25">
      <c r="A449" s="166" t="s">
        <v>99</v>
      </c>
      <c r="B449" s="167"/>
      <c r="C449" s="86" t="s">
        <v>13</v>
      </c>
      <c r="D449" s="9"/>
      <c r="E449" s="8"/>
      <c r="G449" s="166" t="s">
        <v>99</v>
      </c>
      <c r="H449" s="167"/>
      <c r="I449" s="86" t="s">
        <v>13</v>
      </c>
      <c r="J449" s="9"/>
      <c r="K449" s="8"/>
    </row>
    <row r="450" spans="1:11" x14ac:dyDescent="0.25">
      <c r="A450" s="166" t="s">
        <v>6</v>
      </c>
      <c r="B450" s="167"/>
      <c r="C450" s="86" t="s">
        <v>13</v>
      </c>
      <c r="D450" s="9"/>
      <c r="E450" s="8"/>
      <c r="G450" s="166" t="s">
        <v>6</v>
      </c>
      <c r="H450" s="167"/>
      <c r="I450" s="86" t="s">
        <v>13</v>
      </c>
      <c r="J450" s="9"/>
      <c r="K450" s="8"/>
    </row>
    <row r="451" spans="1:11" x14ac:dyDescent="0.25">
      <c r="A451" s="166"/>
      <c r="B451" s="167"/>
      <c r="C451" s="86"/>
      <c r="D451" s="9"/>
      <c r="E451" s="8"/>
      <c r="G451" s="166"/>
      <c r="H451" s="167"/>
      <c r="I451" s="86"/>
      <c r="J451" s="9"/>
      <c r="K451" s="8"/>
    </row>
    <row r="452" spans="1:11" x14ac:dyDescent="0.25">
      <c r="A452" s="166"/>
      <c r="B452" s="167"/>
      <c r="C452" s="86"/>
      <c r="D452" s="9"/>
      <c r="E452" s="8"/>
      <c r="G452" s="166"/>
      <c r="H452" s="167"/>
      <c r="I452" s="86"/>
      <c r="J452" s="9"/>
      <c r="K452" s="8"/>
    </row>
    <row r="453" spans="1:11" ht="15.75" thickBot="1" x14ac:dyDescent="0.3">
      <c r="A453" s="168" t="s">
        <v>14</v>
      </c>
      <c r="B453" s="169"/>
      <c r="C453" s="169"/>
      <c r="D453" s="169"/>
      <c r="E453" s="170"/>
      <c r="G453" s="168" t="s">
        <v>14</v>
      </c>
      <c r="H453" s="169"/>
      <c r="I453" s="169"/>
      <c r="J453" s="169"/>
      <c r="K453" s="170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e">
        <f>VLOOKUP(E438,INVENTORY!$A$2:$N$96,7,FALSE)</f>
        <v>#N/A</v>
      </c>
      <c r="D455" s="74" t="e">
        <f>VLOOKUP(E438,INVENTORY!$A$2:$N$96,8,FALSE)</f>
        <v>#N/A</v>
      </c>
      <c r="E455" s="74" t="e">
        <f>VLOOKUP(E438,INVENTORY!$A$2:$N$96,9,FALSE)</f>
        <v>#N/A</v>
      </c>
      <c r="G455" s="74"/>
      <c r="H455" s="74"/>
      <c r="I455" s="74" t="e">
        <f>VLOOKUP(K438,INVENTORY!$A$2:$N$96,7,FALSE)</f>
        <v>#N/A</v>
      </c>
      <c r="J455" s="74" t="e">
        <f>VLOOKUP(K438,INVENTORY!$A$2:$N$96,8,FALSE)</f>
        <v>#N/A</v>
      </c>
      <c r="K455" s="74" t="e">
        <f>VLOOKUP(K438,INVENTORY!$A$2:$N$96,9,FALSE)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1" t="e">
        <f>"Function Code: "&amp;VLOOKUP(E438,INVENTORY!$A$2:$Q$96,14,FALSE)</f>
        <v>#N/A</v>
      </c>
      <c r="D457" s="172"/>
      <c r="E457" s="173"/>
      <c r="G457" s="6" t="s">
        <v>4</v>
      </c>
      <c r="H457" s="5"/>
      <c r="I457" s="171" t="e">
        <f>"Function Code: "&amp;VLOOKUP(K438,INVENTORY!$A$2:$Q$96,14,FALSE)</f>
        <v>#N/A</v>
      </c>
      <c r="J457" s="172"/>
      <c r="K457" s="173"/>
    </row>
    <row r="458" spans="1:11" ht="15" customHeight="1" thickBot="1" x14ac:dyDescent="0.3">
      <c r="A458" s="6"/>
      <c r="B458" s="5"/>
      <c r="C458" s="161"/>
      <c r="D458" s="162"/>
      <c r="E458" s="163"/>
      <c r="G458" s="6"/>
      <c r="H458" s="5"/>
      <c r="I458" s="161"/>
      <c r="J458" s="162"/>
      <c r="K458" s="163"/>
    </row>
    <row r="459" spans="1:11" ht="15" customHeight="1" thickBot="1" x14ac:dyDescent="0.3">
      <c r="A459" s="6"/>
      <c r="B459" s="5"/>
      <c r="C459" s="161" t="e">
        <f>"Cosmetic Code: "&amp;VLOOKUP(E438,INVENTORY!$A$2:$Q$96,15,FALSE)</f>
        <v>#N/A</v>
      </c>
      <c r="D459" s="162"/>
      <c r="E459" s="163"/>
      <c r="G459" s="6"/>
      <c r="H459" s="5"/>
      <c r="I459" s="161" t="e">
        <f>"Cosmetic Code: "&amp;VLOOKUP(K438,INVENTORY!$A$2:$Q$96,15,FALSE)</f>
        <v>#N/A</v>
      </c>
      <c r="J459" s="162"/>
      <c r="K459" s="163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4" t="s">
        <v>119</v>
      </c>
      <c r="E463" s="165"/>
      <c r="G463" s="3" t="s">
        <v>0</v>
      </c>
      <c r="H463" s="2" t="s">
        <v>0</v>
      </c>
      <c r="I463" s="1"/>
      <c r="J463" s="164" t="s">
        <v>119</v>
      </c>
      <c r="K463" s="165"/>
    </row>
    <row r="464" spans="1:11" ht="15.75" thickBot="1" x14ac:dyDescent="0.3"/>
    <row r="465" spans="1:11" ht="15" customHeight="1" x14ac:dyDescent="0.25">
      <c r="A465" s="174" t="s">
        <v>105</v>
      </c>
      <c r="B465" s="175"/>
      <c r="C465" s="175"/>
      <c r="D465" s="175"/>
      <c r="E465" s="176"/>
      <c r="G465" s="174" t="s">
        <v>105</v>
      </c>
      <c r="H465" s="175"/>
      <c r="I465" s="175"/>
      <c r="J465" s="175"/>
      <c r="K465" s="176"/>
    </row>
    <row r="466" spans="1:11" ht="15.75" customHeight="1" thickBot="1" x14ac:dyDescent="0.3">
      <c r="A466" s="177"/>
      <c r="B466" s="178"/>
      <c r="C466" s="178"/>
      <c r="D466" s="178"/>
      <c r="E466" s="179"/>
      <c r="G466" s="177"/>
      <c r="H466" s="178"/>
      <c r="I466" s="178"/>
      <c r="J466" s="178"/>
      <c r="K466" s="179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10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45952.531971875003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45952.531971875003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e">
        <f>VLOOKUP(E467,INVENTORY!$A$2:$N$96,10,FALSE)</f>
        <v>#N/A</v>
      </c>
      <c r="E469" s="38"/>
      <c r="G469" s="34" t="s">
        <v>39</v>
      </c>
      <c r="H469" s="35" t="s">
        <v>103</v>
      </c>
      <c r="I469" s="39" t="s">
        <v>38</v>
      </c>
      <c r="J469" s="40" t="e">
        <f>VLOOKUP(K467,INVENTORY!$A$2:$N$96,10,FALSE)</f>
        <v>#N/A</v>
      </c>
      <c r="K469" s="38"/>
    </row>
    <row r="470" spans="1:11" ht="15.95" customHeight="1" x14ac:dyDescent="0.25">
      <c r="A470" s="34" t="str">
        <f>"Make: "</f>
        <v xml:space="preserve">Make: </v>
      </c>
      <c r="B470" s="35" t="e">
        <f>VLOOKUP(E467,INVENTORY!$A$2:$N$96,2,FALSE)</f>
        <v>#N/A</v>
      </c>
      <c r="C470" s="36" t="str">
        <f>"Model: "</f>
        <v xml:space="preserve">Model: </v>
      </c>
      <c r="D470" s="40" t="e">
        <f>VLOOKUP(E467,INVENTORY!$A$2:$N$96,3,FALSE)</f>
        <v>#N/A</v>
      </c>
      <c r="E470" s="38"/>
      <c r="G470" s="34" t="str">
        <f>"Make: "</f>
        <v xml:space="preserve">Make: </v>
      </c>
      <c r="H470" s="35" t="e">
        <f>VLOOKUP(K467,INVENTORY!$A$2:$N$96,2,FALSE)</f>
        <v>#N/A</v>
      </c>
      <c r="I470" s="36" t="str">
        <f>"Model: "</f>
        <v xml:space="preserve">Model: </v>
      </c>
      <c r="J470" s="40" t="e">
        <f>VLOOKUP(K467,INVENTORY!$A$2:$N$96,3,FALSE)</f>
        <v>#N/A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e">
        <f>VLOOKUP(E467,INVENTORY!$A$2:$N$96,4,FALSE)&amp;" / "&amp;VLOOKUP(E467,INVENTORY!$A$2:$N$96,5,FALSE)&amp;"GHz"</f>
        <v>#N/A</v>
      </c>
      <c r="C471" s="36"/>
      <c r="D471" s="36" t="str">
        <f>"Memory: "</f>
        <v xml:space="preserve">Memory: </v>
      </c>
      <c r="E471" s="41" t="e">
        <f>VLOOKUP(E467,INVENTORY!$A$2:$N$96,6,FALSE)</f>
        <v>#N/A</v>
      </c>
      <c r="G471" s="34" t="str">
        <f>"CPU/Speed: "</f>
        <v xml:space="preserve">CPU/Speed: </v>
      </c>
      <c r="H471" s="35" t="e">
        <f>VLOOKUP(K467,INVENTORY!$A$2:$N$96,4,FALSE)&amp;" / "&amp;VLOOKUP(K467,INVENTORY!$A$2:$N$96,5,FALSE)&amp;"GHz"</f>
        <v>#N/A</v>
      </c>
      <c r="I471" s="36"/>
      <c r="J471" s="36" t="str">
        <f>"Memory: "</f>
        <v xml:space="preserve">Memory: </v>
      </c>
      <c r="K471" s="75" t="e">
        <f>VLOOKUP(K467,INVENTORY!$A$2:$N$96,6,FALSE)</f>
        <v>#N/A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0" t="s">
        <v>10</v>
      </c>
      <c r="B473" s="181"/>
      <c r="C473" s="87" t="s">
        <v>1</v>
      </c>
      <c r="D473" s="87" t="s">
        <v>9</v>
      </c>
      <c r="E473" s="72" t="s">
        <v>8</v>
      </c>
      <c r="G473" s="180" t="s">
        <v>10</v>
      </c>
      <c r="H473" s="181"/>
      <c r="I473" s="87" t="s">
        <v>1</v>
      </c>
      <c r="J473" s="87" t="s">
        <v>9</v>
      </c>
      <c r="K473" s="72" t="s">
        <v>8</v>
      </c>
    </row>
    <row r="474" spans="1:11" x14ac:dyDescent="0.25">
      <c r="A474" s="166" t="s">
        <v>96</v>
      </c>
      <c r="B474" s="167"/>
      <c r="C474" s="86" t="s">
        <v>13</v>
      </c>
      <c r="D474" s="9"/>
      <c r="E474" s="8"/>
      <c r="G474" s="166" t="s">
        <v>96</v>
      </c>
      <c r="H474" s="167"/>
      <c r="I474" s="86" t="s">
        <v>13</v>
      </c>
      <c r="J474" s="9"/>
      <c r="K474" s="8"/>
    </row>
    <row r="475" spans="1:11" x14ac:dyDescent="0.25">
      <c r="A475" s="166" t="s">
        <v>98</v>
      </c>
      <c r="B475" s="167"/>
      <c r="C475" s="86" t="s">
        <v>13</v>
      </c>
      <c r="D475" s="9"/>
      <c r="E475" s="8"/>
      <c r="G475" s="166" t="s">
        <v>98</v>
      </c>
      <c r="H475" s="167"/>
      <c r="I475" s="86" t="s">
        <v>13</v>
      </c>
      <c r="J475" s="9"/>
      <c r="K475" s="8"/>
    </row>
    <row r="476" spans="1:11" x14ac:dyDescent="0.25">
      <c r="A476" s="166" t="s">
        <v>97</v>
      </c>
      <c r="B476" s="167"/>
      <c r="C476" s="86" t="s">
        <v>13</v>
      </c>
      <c r="D476" s="9"/>
      <c r="E476" s="8"/>
      <c r="G476" s="166" t="s">
        <v>97</v>
      </c>
      <c r="H476" s="167"/>
      <c r="I476" s="86" t="s">
        <v>13</v>
      </c>
      <c r="J476" s="9"/>
      <c r="K476" s="8"/>
    </row>
    <row r="477" spans="1:11" x14ac:dyDescent="0.25">
      <c r="A477" s="166" t="s">
        <v>7</v>
      </c>
      <c r="B477" s="167"/>
      <c r="C477" s="86" t="s">
        <v>13</v>
      </c>
      <c r="D477" s="9"/>
      <c r="E477" s="8"/>
      <c r="G477" s="166" t="s">
        <v>7</v>
      </c>
      <c r="H477" s="167"/>
      <c r="I477" s="86" t="s">
        <v>13</v>
      </c>
      <c r="J477" s="9"/>
      <c r="K477" s="8"/>
    </row>
    <row r="478" spans="1:11" x14ac:dyDescent="0.25">
      <c r="A478" s="166" t="s">
        <v>99</v>
      </c>
      <c r="B478" s="167"/>
      <c r="C478" s="86" t="s">
        <v>13</v>
      </c>
      <c r="D478" s="9"/>
      <c r="E478" s="8"/>
      <c r="G478" s="166" t="s">
        <v>99</v>
      </c>
      <c r="H478" s="167"/>
      <c r="I478" s="86" t="s">
        <v>13</v>
      </c>
      <c r="J478" s="9"/>
      <c r="K478" s="8"/>
    </row>
    <row r="479" spans="1:11" x14ac:dyDescent="0.25">
      <c r="A479" s="166" t="s">
        <v>6</v>
      </c>
      <c r="B479" s="167"/>
      <c r="C479" s="86" t="s">
        <v>13</v>
      </c>
      <c r="D479" s="9"/>
      <c r="E479" s="8"/>
      <c r="G479" s="166" t="s">
        <v>6</v>
      </c>
      <c r="H479" s="167"/>
      <c r="I479" s="86" t="s">
        <v>13</v>
      </c>
      <c r="J479" s="9"/>
      <c r="K479" s="8"/>
    </row>
    <row r="480" spans="1:11" x14ac:dyDescent="0.25">
      <c r="A480" s="166"/>
      <c r="B480" s="167"/>
      <c r="C480" s="86"/>
      <c r="D480" s="9"/>
      <c r="E480" s="8"/>
      <c r="G480" s="166"/>
      <c r="H480" s="167"/>
      <c r="I480" s="86"/>
      <c r="J480" s="9"/>
      <c r="K480" s="8"/>
    </row>
    <row r="481" spans="1:11" x14ac:dyDescent="0.25">
      <c r="A481" s="166"/>
      <c r="B481" s="167"/>
      <c r="C481" s="86"/>
      <c r="D481" s="9"/>
      <c r="E481" s="8"/>
      <c r="G481" s="166"/>
      <c r="H481" s="167"/>
      <c r="I481" s="86"/>
      <c r="J481" s="9"/>
      <c r="K481" s="8"/>
    </row>
    <row r="482" spans="1:11" ht="15.75" thickBot="1" x14ac:dyDescent="0.3">
      <c r="A482" s="168" t="s">
        <v>14</v>
      </c>
      <c r="B482" s="169"/>
      <c r="C482" s="169"/>
      <c r="D482" s="169"/>
      <c r="E482" s="170"/>
      <c r="G482" s="168" t="s">
        <v>14</v>
      </c>
      <c r="H482" s="169"/>
      <c r="I482" s="169"/>
      <c r="J482" s="169"/>
      <c r="K482" s="170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e">
        <f>VLOOKUP(E467,INVENTORY!$A$2:$N$96,7,FALSE)</f>
        <v>#N/A</v>
      </c>
      <c r="D484" s="74" t="e">
        <f>VLOOKUP(E467,INVENTORY!$A$2:$N$96,8,FALSE)</f>
        <v>#N/A</v>
      </c>
      <c r="E484" s="74" t="e">
        <f>VLOOKUP(E467,INVENTORY!$A$2:$N$96,9,FALSE)</f>
        <v>#N/A</v>
      </c>
      <c r="G484" s="74"/>
      <c r="H484" s="74"/>
      <c r="I484" s="74" t="e">
        <f>VLOOKUP(K467,INVENTORY!$A$2:$N$96,7,FALSE)</f>
        <v>#N/A</v>
      </c>
      <c r="J484" s="74" t="e">
        <f>VLOOKUP(K467,INVENTORY!$A$2:$N$96,8,FALSE)</f>
        <v>#N/A</v>
      </c>
      <c r="K484" s="74" t="e">
        <f>VLOOKUP(K467,INVENTORY!$A$2:$N$96,9,FALSE)</f>
        <v>#N/A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1" t="e">
        <f>"Function Code: "&amp;VLOOKUP(E467,INVENTORY!$A$2:$Q$96,14,FALSE)</f>
        <v>#N/A</v>
      </c>
      <c r="D486" s="172"/>
      <c r="E486" s="173"/>
      <c r="G486" s="6" t="s">
        <v>4</v>
      </c>
      <c r="H486" s="5"/>
      <c r="I486" s="171" t="e">
        <f>"Function Code: "&amp;VLOOKUP(K467,INVENTORY!$A$2:$Q$96,14,FALSE)</f>
        <v>#N/A</v>
      </c>
      <c r="J486" s="172"/>
      <c r="K486" s="173"/>
    </row>
    <row r="487" spans="1:11" ht="15" customHeight="1" thickBot="1" x14ac:dyDescent="0.3">
      <c r="A487" s="6"/>
      <c r="B487" s="5"/>
      <c r="C487" s="161"/>
      <c r="D487" s="162"/>
      <c r="E487" s="163"/>
      <c r="G487" s="6"/>
      <c r="H487" s="5"/>
      <c r="I487" s="161"/>
      <c r="J487" s="162"/>
      <c r="K487" s="163"/>
    </row>
    <row r="488" spans="1:11" ht="15" customHeight="1" thickBot="1" x14ac:dyDescent="0.3">
      <c r="A488" s="6"/>
      <c r="B488" s="5"/>
      <c r="C488" s="161" t="e">
        <f>"Cosmetic Code: "&amp;VLOOKUP(E467,INVENTORY!$A$2:$Q$96,15,FALSE)</f>
        <v>#N/A</v>
      </c>
      <c r="D488" s="162"/>
      <c r="E488" s="163"/>
      <c r="G488" s="6"/>
      <c r="H488" s="5"/>
      <c r="I488" s="161" t="e">
        <f>"Cosmetic Code: "&amp;VLOOKUP(K467,INVENTORY!$A$2:$Q$96,15,FALSE)</f>
        <v>#N/A</v>
      </c>
      <c r="J488" s="162"/>
      <c r="K488" s="163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4" t="s">
        <v>119</v>
      </c>
      <c r="E492" s="165"/>
      <c r="G492" s="3" t="s">
        <v>0</v>
      </c>
      <c r="H492" s="2" t="s">
        <v>0</v>
      </c>
      <c r="I492" s="1"/>
      <c r="J492" s="164" t="s">
        <v>119</v>
      </c>
      <c r="K492" s="165"/>
    </row>
    <row r="493" spans="1:11" ht="47.25" customHeight="1" thickBot="1" x14ac:dyDescent="0.3"/>
    <row r="494" spans="1:11" ht="15" customHeight="1" x14ac:dyDescent="0.25">
      <c r="A494" s="174" t="s">
        <v>105</v>
      </c>
      <c r="B494" s="175"/>
      <c r="C494" s="175"/>
      <c r="D494" s="175"/>
      <c r="E494" s="176"/>
      <c r="G494" s="174" t="s">
        <v>105</v>
      </c>
      <c r="H494" s="175"/>
      <c r="I494" s="175"/>
      <c r="J494" s="175"/>
      <c r="K494" s="176"/>
    </row>
    <row r="495" spans="1:11" ht="15.75" customHeight="1" thickBot="1" x14ac:dyDescent="0.3">
      <c r="A495" s="177"/>
      <c r="B495" s="178"/>
      <c r="C495" s="178"/>
      <c r="D495" s="178"/>
      <c r="E495" s="179"/>
      <c r="G495" s="177"/>
      <c r="H495" s="178"/>
      <c r="I495" s="178"/>
      <c r="J495" s="178"/>
      <c r="K495" s="179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11</v>
      </c>
      <c r="G496" s="11"/>
      <c r="H496" s="10"/>
      <c r="I496" s="10"/>
      <c r="J496" s="33" t="s">
        <v>42</v>
      </c>
      <c r="K496" s="42">
        <f>'Data-PULLDOWNS'!$B$3*3+E467</f>
        <v>12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45952.531971875003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45952.531971875003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VLOOKUP(E496,INVENTORY!$A$2:$N$96,10,FALSE)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VLOOKUP(K496,INVENTORY!$A$2:$N$96,10,FALSE)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VLOOKUP(E496,INVENTORY!$A$2:$N$96,2,FALSE)</f>
        <v>#N/A</v>
      </c>
      <c r="C499" s="36" t="str">
        <f>"Model: "</f>
        <v xml:space="preserve">Model: </v>
      </c>
      <c r="D499" s="40" t="e">
        <f>VLOOKUP(E496,INVENTORY!$A$2:$N$96,3,FALSE)</f>
        <v>#N/A</v>
      </c>
      <c r="E499" s="38"/>
      <c r="G499" s="34" t="str">
        <f>"Make: "</f>
        <v xml:space="preserve">Make: </v>
      </c>
      <c r="H499" s="35" t="e">
        <f>VLOOKUP(K496,INVENTORY!$A$2:$N$96,2,FALSE)</f>
        <v>#N/A</v>
      </c>
      <c r="I499" s="36" t="str">
        <f>"Model: "</f>
        <v xml:space="preserve">Model: </v>
      </c>
      <c r="J499" s="40" t="e">
        <f>VLOOKUP(K496,INVENTORY!$A$2:$N$96,3,FALSE)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VLOOKUP(E496,INVENTORY!$A$2:$N$96,4,FALSE)&amp;" / "&amp;VLOOKUP(E496,INVENTORY!$A$2:$N$96,5,FALSE)&amp;"GHz"</f>
        <v>#N/A</v>
      </c>
      <c r="C500" s="36"/>
      <c r="D500" s="36" t="str">
        <f>"Memory: "</f>
        <v xml:space="preserve">Memory: </v>
      </c>
      <c r="E500" s="75" t="e">
        <f>VLOOKUP(E496,INVENTORY!$A$2:$N$96,6,FALSE)</f>
        <v>#N/A</v>
      </c>
      <c r="G500" s="34" t="str">
        <f>"CPU/Speed: "</f>
        <v xml:space="preserve">CPU/Speed: </v>
      </c>
      <c r="H500" s="35" t="e">
        <f>VLOOKUP(K496,INVENTORY!$A$2:$N$96,4,FALSE)&amp;" / "&amp;VLOOKUP(K496,INVENTORY!$A$2:$N$96,5,FALSE)&amp;"GHz"</f>
        <v>#N/A</v>
      </c>
      <c r="I500" s="36"/>
      <c r="J500" s="36" t="str">
        <f>"Memory: "</f>
        <v xml:space="preserve">Memory: </v>
      </c>
      <c r="K500" s="75" t="e">
        <f>VLOOKUP(K496,INVENTORY!$A$2:$N$96,6,FALSE)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0" t="s">
        <v>10</v>
      </c>
      <c r="B502" s="181"/>
      <c r="C502" s="87" t="s">
        <v>1</v>
      </c>
      <c r="D502" s="87" t="s">
        <v>9</v>
      </c>
      <c r="E502" s="72" t="s">
        <v>8</v>
      </c>
      <c r="G502" s="180" t="s">
        <v>10</v>
      </c>
      <c r="H502" s="181"/>
      <c r="I502" s="87" t="s">
        <v>1</v>
      </c>
      <c r="J502" s="87" t="s">
        <v>9</v>
      </c>
      <c r="K502" s="72" t="s">
        <v>8</v>
      </c>
    </row>
    <row r="503" spans="1:11" x14ac:dyDescent="0.25">
      <c r="A503" s="166" t="s">
        <v>96</v>
      </c>
      <c r="B503" s="167"/>
      <c r="C503" s="86" t="s">
        <v>13</v>
      </c>
      <c r="D503" s="9"/>
      <c r="E503" s="8"/>
      <c r="G503" s="166" t="s">
        <v>96</v>
      </c>
      <c r="H503" s="167"/>
      <c r="I503" s="86" t="s">
        <v>13</v>
      </c>
      <c r="J503" s="9"/>
      <c r="K503" s="8"/>
    </row>
    <row r="504" spans="1:11" x14ac:dyDescent="0.25">
      <c r="A504" s="166" t="s">
        <v>98</v>
      </c>
      <c r="B504" s="167"/>
      <c r="C504" s="86" t="s">
        <v>13</v>
      </c>
      <c r="D504" s="9"/>
      <c r="E504" s="8"/>
      <c r="G504" s="166" t="s">
        <v>98</v>
      </c>
      <c r="H504" s="167"/>
      <c r="I504" s="86" t="s">
        <v>13</v>
      </c>
      <c r="J504" s="9"/>
      <c r="K504" s="8"/>
    </row>
    <row r="505" spans="1:11" x14ac:dyDescent="0.25">
      <c r="A505" s="166" t="s">
        <v>97</v>
      </c>
      <c r="B505" s="167"/>
      <c r="C505" s="86" t="s">
        <v>13</v>
      </c>
      <c r="D505" s="9"/>
      <c r="E505" s="8"/>
      <c r="G505" s="166" t="s">
        <v>97</v>
      </c>
      <c r="H505" s="167"/>
      <c r="I505" s="86" t="s">
        <v>13</v>
      </c>
      <c r="J505" s="9"/>
      <c r="K505" s="8"/>
    </row>
    <row r="506" spans="1:11" x14ac:dyDescent="0.25">
      <c r="A506" s="166" t="s">
        <v>7</v>
      </c>
      <c r="B506" s="167"/>
      <c r="C506" s="86" t="s">
        <v>13</v>
      </c>
      <c r="D506" s="9"/>
      <c r="E506" s="8"/>
      <c r="G506" s="166" t="s">
        <v>7</v>
      </c>
      <c r="H506" s="167"/>
      <c r="I506" s="86" t="s">
        <v>13</v>
      </c>
      <c r="J506" s="9"/>
      <c r="K506" s="8"/>
    </row>
    <row r="507" spans="1:11" x14ac:dyDescent="0.25">
      <c r="A507" s="166" t="s">
        <v>99</v>
      </c>
      <c r="B507" s="167"/>
      <c r="C507" s="86" t="s">
        <v>13</v>
      </c>
      <c r="D507" s="9"/>
      <c r="E507" s="8"/>
      <c r="G507" s="166" t="s">
        <v>99</v>
      </c>
      <c r="H507" s="167"/>
      <c r="I507" s="86" t="s">
        <v>13</v>
      </c>
      <c r="J507" s="9"/>
      <c r="K507" s="8"/>
    </row>
    <row r="508" spans="1:11" x14ac:dyDescent="0.25">
      <c r="A508" s="166" t="s">
        <v>6</v>
      </c>
      <c r="B508" s="167"/>
      <c r="C508" s="86" t="s">
        <v>13</v>
      </c>
      <c r="D508" s="9"/>
      <c r="E508" s="8"/>
      <c r="G508" s="166" t="s">
        <v>6</v>
      </c>
      <c r="H508" s="167"/>
      <c r="I508" s="86" t="s">
        <v>13</v>
      </c>
      <c r="J508" s="9"/>
      <c r="K508" s="8"/>
    </row>
    <row r="509" spans="1:11" x14ac:dyDescent="0.25">
      <c r="A509" s="166"/>
      <c r="B509" s="167"/>
      <c r="C509" s="86"/>
      <c r="D509" s="9"/>
      <c r="E509" s="8"/>
      <c r="G509" s="166"/>
      <c r="H509" s="167"/>
      <c r="I509" s="86"/>
      <c r="J509" s="9"/>
      <c r="K509" s="8"/>
    </row>
    <row r="510" spans="1:11" x14ac:dyDescent="0.25">
      <c r="A510" s="166"/>
      <c r="B510" s="167"/>
      <c r="C510" s="86"/>
      <c r="D510" s="9"/>
      <c r="E510" s="8"/>
      <c r="G510" s="166"/>
      <c r="H510" s="167"/>
      <c r="I510" s="86"/>
      <c r="J510" s="9"/>
      <c r="K510" s="8"/>
    </row>
    <row r="511" spans="1:11" ht="15.75" thickBot="1" x14ac:dyDescent="0.3">
      <c r="A511" s="168" t="s">
        <v>14</v>
      </c>
      <c r="B511" s="169"/>
      <c r="C511" s="169"/>
      <c r="D511" s="169"/>
      <c r="E511" s="170"/>
      <c r="G511" s="168" t="s">
        <v>14</v>
      </c>
      <c r="H511" s="169"/>
      <c r="I511" s="169"/>
      <c r="J511" s="169"/>
      <c r="K511" s="170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e">
        <f>VLOOKUP(E496,INVENTORY!$A$2:$N$96,7,FALSE)</f>
        <v>#N/A</v>
      </c>
      <c r="D513" s="74" t="e">
        <f>VLOOKUP(E496,INVENTORY!$A$2:$N$96,8,FALSE)</f>
        <v>#N/A</v>
      </c>
      <c r="E513" s="74" t="e">
        <f>VLOOKUP(E496,INVENTORY!$A$2:$N$96,9,FALSE)</f>
        <v>#N/A</v>
      </c>
      <c r="G513" s="74"/>
      <c r="H513" s="74"/>
      <c r="I513" s="74" t="e">
        <f>VLOOKUP(K496,INVENTORY!$A$2:$N$96,7,FALSE)</f>
        <v>#N/A</v>
      </c>
      <c r="J513" s="74" t="e">
        <f>VLOOKUP(K496,INVENTORY!$A$2:$N$96,8,FALSE)</f>
        <v>#N/A</v>
      </c>
      <c r="K513" s="74" t="e">
        <f>VLOOKUP(K496,INVENTORY!$A$2:$N$96,9,FALSE)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1" t="e">
        <f>"Function Code: "&amp;VLOOKUP(E496,INVENTORY!$A$2:$Q$96,14,FALSE)</f>
        <v>#N/A</v>
      </c>
      <c r="D515" s="172"/>
      <c r="E515" s="173"/>
      <c r="G515" s="6" t="s">
        <v>4</v>
      </c>
      <c r="H515" s="5"/>
      <c r="I515" s="171" t="e">
        <f>"Function Code: "&amp;VLOOKUP(K496,INVENTORY!$A$2:$Q$96,14,FALSE)</f>
        <v>#N/A</v>
      </c>
      <c r="J515" s="172"/>
      <c r="K515" s="173"/>
    </row>
    <row r="516" spans="1:11" ht="15" customHeight="1" thickBot="1" x14ac:dyDescent="0.3">
      <c r="A516" s="6"/>
      <c r="B516" s="5"/>
      <c r="C516" s="161"/>
      <c r="D516" s="162"/>
      <c r="E516" s="163"/>
      <c r="G516" s="6"/>
      <c r="H516" s="5"/>
      <c r="I516" s="161"/>
      <c r="J516" s="162"/>
      <c r="K516" s="163"/>
    </row>
    <row r="517" spans="1:11" ht="15" customHeight="1" thickBot="1" x14ac:dyDescent="0.3">
      <c r="A517" s="6"/>
      <c r="B517" s="5"/>
      <c r="C517" s="161" t="e">
        <f>"Cosmetic Code: "&amp;VLOOKUP(E496,INVENTORY!$A$2:$Q$96,15,FALSE)</f>
        <v>#N/A</v>
      </c>
      <c r="D517" s="162"/>
      <c r="E517" s="163"/>
      <c r="G517" s="6"/>
      <c r="H517" s="5"/>
      <c r="I517" s="161" t="e">
        <f>"Cosmetic Code: "&amp;VLOOKUP(K496,INVENTORY!$A$2:$Q$96,15,FALSE)</f>
        <v>#N/A</v>
      </c>
      <c r="J517" s="162"/>
      <c r="K517" s="163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4" t="s">
        <v>119</v>
      </c>
      <c r="E521" s="165"/>
      <c r="G521" s="3" t="s">
        <v>0</v>
      </c>
      <c r="H521" s="2" t="s">
        <v>0</v>
      </c>
      <c r="I521" s="1"/>
      <c r="J521" s="164" t="s">
        <v>119</v>
      </c>
      <c r="K521" s="165"/>
    </row>
    <row r="522" spans="1:11" ht="15.75" thickBot="1" x14ac:dyDescent="0.3"/>
    <row r="523" spans="1:11" ht="15" customHeight="1" x14ac:dyDescent="0.25">
      <c r="A523" s="174" t="s">
        <v>105</v>
      </c>
      <c r="B523" s="175"/>
      <c r="C523" s="175"/>
      <c r="D523" s="175"/>
      <c r="E523" s="176"/>
      <c r="G523" s="174" t="s">
        <v>105</v>
      </c>
      <c r="H523" s="175"/>
      <c r="I523" s="175"/>
      <c r="J523" s="175"/>
      <c r="K523" s="176"/>
    </row>
    <row r="524" spans="1:11" ht="15.75" customHeight="1" thickBot="1" x14ac:dyDescent="0.3">
      <c r="A524" s="177"/>
      <c r="B524" s="178"/>
      <c r="C524" s="178"/>
      <c r="D524" s="178"/>
      <c r="E524" s="179"/>
      <c r="G524" s="177"/>
      <c r="H524" s="178"/>
      <c r="I524" s="178"/>
      <c r="J524" s="178"/>
      <c r="K524" s="179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11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45952.531971875003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45952.531971875003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e">
        <f>VLOOKUP(E525,INVENTORY!$A$2:$N$96,10,FALSE)</f>
        <v>#N/A</v>
      </c>
      <c r="E527" s="38"/>
      <c r="G527" s="34" t="s">
        <v>39</v>
      </c>
      <c r="H527" s="35" t="s">
        <v>103</v>
      </c>
      <c r="I527" s="39" t="s">
        <v>38</v>
      </c>
      <c r="J527" s="40" t="e">
        <f>VLOOKUP(K525,INVENTORY!$A$2:$N$96,10,FALSE)</f>
        <v>#N/A</v>
      </c>
      <c r="K527" s="38"/>
    </row>
    <row r="528" spans="1:11" ht="15.95" customHeight="1" x14ac:dyDescent="0.25">
      <c r="A528" s="34" t="str">
        <f>"Make: "</f>
        <v xml:space="preserve">Make: </v>
      </c>
      <c r="B528" s="35" t="e">
        <f>VLOOKUP(E525,INVENTORY!$A$2:$N$96,2,FALSE)</f>
        <v>#N/A</v>
      </c>
      <c r="C528" s="36" t="str">
        <f>"Model: "</f>
        <v xml:space="preserve">Model: </v>
      </c>
      <c r="D528" s="40" t="e">
        <f>VLOOKUP(E525,INVENTORY!$A$2:$N$96,3,FALSE)</f>
        <v>#N/A</v>
      </c>
      <c r="E528" s="38"/>
      <c r="G528" s="34" t="str">
        <f>"Make: "</f>
        <v xml:space="preserve">Make: </v>
      </c>
      <c r="H528" s="35" t="e">
        <f>VLOOKUP(K525,INVENTORY!$A$2:$N$96,2,FALSE)</f>
        <v>#N/A</v>
      </c>
      <c r="I528" s="36" t="str">
        <f>"Model: "</f>
        <v xml:space="preserve">Model: </v>
      </c>
      <c r="J528" s="40" t="e">
        <f>VLOOKUP(K525,INVENTORY!$A$2:$N$96,3,FALSE)</f>
        <v>#N/A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e">
        <f>VLOOKUP(E525,INVENTORY!$A$2:$N$96,4,FALSE)&amp;" / "&amp;VLOOKUP(E525,INVENTORY!$A$2:$N$96,5,FALSE)&amp;"GHz"</f>
        <v>#N/A</v>
      </c>
      <c r="C529" s="36"/>
      <c r="D529" s="36" t="str">
        <f>"Memory: "</f>
        <v xml:space="preserve">Memory: </v>
      </c>
      <c r="E529" s="41" t="e">
        <f>VLOOKUP(E525,INVENTORY!$A$2:$N$96,6,FALSE)</f>
        <v>#N/A</v>
      </c>
      <c r="G529" s="34" t="str">
        <f>"CPU/Speed: "</f>
        <v xml:space="preserve">CPU/Speed: </v>
      </c>
      <c r="H529" s="35" t="e">
        <f>VLOOKUP(K525,INVENTORY!$A$2:$N$96,4,FALSE)&amp;" / "&amp;VLOOKUP(K525,INVENTORY!$A$2:$N$96,5,FALSE)&amp;"GHz"</f>
        <v>#N/A</v>
      </c>
      <c r="I529" s="36"/>
      <c r="J529" s="36" t="str">
        <f>"Memory: "</f>
        <v xml:space="preserve">Memory: </v>
      </c>
      <c r="K529" s="75" t="e">
        <f>VLOOKUP(K525,INVENTORY!$A$2:$N$96,6,FALSE)</f>
        <v>#N/A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0" t="s">
        <v>10</v>
      </c>
      <c r="B531" s="181"/>
      <c r="C531" s="87" t="s">
        <v>1</v>
      </c>
      <c r="D531" s="87" t="s">
        <v>9</v>
      </c>
      <c r="E531" s="72" t="s">
        <v>8</v>
      </c>
      <c r="G531" s="180" t="s">
        <v>10</v>
      </c>
      <c r="H531" s="181"/>
      <c r="I531" s="87" t="s">
        <v>1</v>
      </c>
      <c r="J531" s="87" t="s">
        <v>9</v>
      </c>
      <c r="K531" s="72" t="s">
        <v>8</v>
      </c>
    </row>
    <row r="532" spans="1:11" x14ac:dyDescent="0.25">
      <c r="A532" s="166" t="s">
        <v>96</v>
      </c>
      <c r="B532" s="167"/>
      <c r="C532" s="86" t="s">
        <v>13</v>
      </c>
      <c r="D532" s="9"/>
      <c r="E532" s="8"/>
      <c r="G532" s="166" t="s">
        <v>96</v>
      </c>
      <c r="H532" s="167"/>
      <c r="I532" s="86" t="s">
        <v>13</v>
      </c>
      <c r="J532" s="9"/>
      <c r="K532" s="8"/>
    </row>
    <row r="533" spans="1:11" x14ac:dyDescent="0.25">
      <c r="A533" s="166" t="s">
        <v>98</v>
      </c>
      <c r="B533" s="167"/>
      <c r="C533" s="86" t="s">
        <v>13</v>
      </c>
      <c r="D533" s="9"/>
      <c r="E533" s="8"/>
      <c r="G533" s="166" t="s">
        <v>98</v>
      </c>
      <c r="H533" s="167"/>
      <c r="I533" s="86" t="s">
        <v>13</v>
      </c>
      <c r="J533" s="9"/>
      <c r="K533" s="8"/>
    </row>
    <row r="534" spans="1:11" x14ac:dyDescent="0.25">
      <c r="A534" s="166" t="s">
        <v>97</v>
      </c>
      <c r="B534" s="167"/>
      <c r="C534" s="86" t="s">
        <v>13</v>
      </c>
      <c r="D534" s="9"/>
      <c r="E534" s="8"/>
      <c r="G534" s="166" t="s">
        <v>97</v>
      </c>
      <c r="H534" s="167"/>
      <c r="I534" s="86" t="s">
        <v>13</v>
      </c>
      <c r="J534" s="9"/>
      <c r="K534" s="8"/>
    </row>
    <row r="535" spans="1:11" x14ac:dyDescent="0.25">
      <c r="A535" s="166" t="s">
        <v>7</v>
      </c>
      <c r="B535" s="167"/>
      <c r="C535" s="86" t="s">
        <v>13</v>
      </c>
      <c r="D535" s="9"/>
      <c r="E535" s="8"/>
      <c r="G535" s="166" t="s">
        <v>7</v>
      </c>
      <c r="H535" s="167"/>
      <c r="I535" s="86" t="s">
        <v>13</v>
      </c>
      <c r="J535" s="9"/>
      <c r="K535" s="8"/>
    </row>
    <row r="536" spans="1:11" x14ac:dyDescent="0.25">
      <c r="A536" s="166" t="s">
        <v>99</v>
      </c>
      <c r="B536" s="167"/>
      <c r="C536" s="86" t="s">
        <v>13</v>
      </c>
      <c r="D536" s="9"/>
      <c r="E536" s="8"/>
      <c r="G536" s="166" t="s">
        <v>99</v>
      </c>
      <c r="H536" s="167"/>
      <c r="I536" s="86" t="s">
        <v>13</v>
      </c>
      <c r="J536" s="9"/>
      <c r="K536" s="8"/>
    </row>
    <row r="537" spans="1:11" x14ac:dyDescent="0.25">
      <c r="A537" s="166" t="s">
        <v>6</v>
      </c>
      <c r="B537" s="167"/>
      <c r="C537" s="86" t="s">
        <v>13</v>
      </c>
      <c r="D537" s="9"/>
      <c r="E537" s="8"/>
      <c r="G537" s="166" t="s">
        <v>6</v>
      </c>
      <c r="H537" s="167"/>
      <c r="I537" s="86" t="s">
        <v>13</v>
      </c>
      <c r="J537" s="9"/>
      <c r="K537" s="8"/>
    </row>
    <row r="538" spans="1:11" x14ac:dyDescent="0.25">
      <c r="A538" s="166"/>
      <c r="B538" s="167"/>
      <c r="C538" s="86"/>
      <c r="D538" s="9"/>
      <c r="E538" s="8"/>
      <c r="G538" s="166"/>
      <c r="H538" s="167"/>
      <c r="I538" s="86"/>
      <c r="J538" s="9"/>
      <c r="K538" s="8"/>
    </row>
    <row r="539" spans="1:11" x14ac:dyDescent="0.25">
      <c r="A539" s="166"/>
      <c r="B539" s="167"/>
      <c r="C539" s="86"/>
      <c r="D539" s="9"/>
      <c r="E539" s="8"/>
      <c r="G539" s="166"/>
      <c r="H539" s="167"/>
      <c r="I539" s="86"/>
      <c r="J539" s="9"/>
      <c r="K539" s="8"/>
    </row>
    <row r="540" spans="1:11" ht="15.75" thickBot="1" x14ac:dyDescent="0.3">
      <c r="A540" s="168" t="s">
        <v>14</v>
      </c>
      <c r="B540" s="169"/>
      <c r="C540" s="169"/>
      <c r="D540" s="169"/>
      <c r="E540" s="170"/>
      <c r="G540" s="168" t="s">
        <v>14</v>
      </c>
      <c r="H540" s="169"/>
      <c r="I540" s="169"/>
      <c r="J540" s="169"/>
      <c r="K540" s="170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e">
        <f>VLOOKUP(E525,INVENTORY!$A$2:$N$96,7,FALSE)</f>
        <v>#N/A</v>
      </c>
      <c r="D542" s="74" t="e">
        <f>VLOOKUP(E525,INVENTORY!$A$2:$N$96,8,FALSE)</f>
        <v>#N/A</v>
      </c>
      <c r="E542" s="74" t="e">
        <f>VLOOKUP(E525,INVENTORY!$A$2:$N$96,9,FALSE)</f>
        <v>#N/A</v>
      </c>
      <c r="G542" s="74"/>
      <c r="H542" s="74"/>
      <c r="I542" s="74" t="e">
        <f>VLOOKUP(K525,INVENTORY!$A$2:$N$96,7,FALSE)</f>
        <v>#N/A</v>
      </c>
      <c r="J542" s="74" t="e">
        <f>VLOOKUP(K525,INVENTORY!$A$2:$N$96,8,FALSE)</f>
        <v>#N/A</v>
      </c>
      <c r="K542" s="74" t="e">
        <f>VLOOKUP(K525,INVENTORY!$A$2:$N$96,9,FALSE)</f>
        <v>#N/A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1" t="e">
        <f>"Function Code: "&amp;VLOOKUP(E525,INVENTORY!$A$2:$Q$96,14,FALSE)</f>
        <v>#N/A</v>
      </c>
      <c r="D544" s="172"/>
      <c r="E544" s="173"/>
      <c r="G544" s="6" t="s">
        <v>4</v>
      </c>
      <c r="H544" s="5"/>
      <c r="I544" s="171" t="e">
        <f>"Function Code: "&amp;VLOOKUP(K525,INVENTORY!$A$2:$Q$96,14,FALSE)</f>
        <v>#N/A</v>
      </c>
      <c r="J544" s="172"/>
      <c r="K544" s="173"/>
    </row>
    <row r="545" spans="1:11" ht="15" customHeight="1" thickBot="1" x14ac:dyDescent="0.3">
      <c r="A545" s="6"/>
      <c r="B545" s="5"/>
      <c r="C545" s="161"/>
      <c r="D545" s="162"/>
      <c r="E545" s="163"/>
      <c r="G545" s="6"/>
      <c r="H545" s="5"/>
      <c r="I545" s="161"/>
      <c r="J545" s="162"/>
      <c r="K545" s="163"/>
    </row>
    <row r="546" spans="1:11" ht="15" customHeight="1" thickBot="1" x14ac:dyDescent="0.3">
      <c r="A546" s="6"/>
      <c r="B546" s="5"/>
      <c r="C546" s="161" t="e">
        <f>"Cosmetic Code: "&amp;VLOOKUP(E525,INVENTORY!$A$2:$Q$96,15,FALSE)</f>
        <v>#N/A</v>
      </c>
      <c r="D546" s="162"/>
      <c r="E546" s="163"/>
      <c r="G546" s="6"/>
      <c r="H546" s="5"/>
      <c r="I546" s="161" t="e">
        <f>"Cosmetic Code: "&amp;VLOOKUP(K525,INVENTORY!$A$2:$Q$96,15,FALSE)</f>
        <v>#N/A</v>
      </c>
      <c r="J546" s="162"/>
      <c r="K546" s="163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4" t="s">
        <v>119</v>
      </c>
      <c r="E550" s="165"/>
      <c r="G550" s="3" t="s">
        <v>0</v>
      </c>
      <c r="H550" s="2" t="s">
        <v>0</v>
      </c>
      <c r="I550" s="1"/>
      <c r="J550" s="164" t="s">
        <v>119</v>
      </c>
      <c r="K550" s="165"/>
    </row>
    <row r="551" spans="1:11" ht="47.25" customHeight="1" thickBot="1" x14ac:dyDescent="0.3"/>
    <row r="552" spans="1:11" ht="15" customHeight="1" x14ac:dyDescent="0.25">
      <c r="A552" s="174" t="s">
        <v>105</v>
      </c>
      <c r="B552" s="175"/>
      <c r="C552" s="175"/>
      <c r="D552" s="175"/>
      <c r="E552" s="176"/>
      <c r="G552" s="174" t="s">
        <v>105</v>
      </c>
      <c r="H552" s="175"/>
      <c r="I552" s="175"/>
      <c r="J552" s="175"/>
      <c r="K552" s="176"/>
    </row>
    <row r="553" spans="1:11" ht="15.75" customHeight="1" thickBot="1" x14ac:dyDescent="0.3">
      <c r="A553" s="177"/>
      <c r="B553" s="178"/>
      <c r="C553" s="178"/>
      <c r="D553" s="178"/>
      <c r="E553" s="179"/>
      <c r="G553" s="177"/>
      <c r="H553" s="178"/>
      <c r="I553" s="178"/>
      <c r="J553" s="178"/>
      <c r="K553" s="179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12</v>
      </c>
      <c r="G554" s="11"/>
      <c r="H554" s="10"/>
      <c r="I554" s="10"/>
      <c r="J554" s="33" t="s">
        <v>42</v>
      </c>
      <c r="K554" s="42">
        <f>'Data-PULLDOWNS'!$B$3*3+E525</f>
        <v>13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45952.531971875003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45952.531971875003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VLOOKUP(E554,INVENTORY!$A$2:$N$96,10,FALSE)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VLOOKUP(K554,INVENTORY!$A$2:$N$96,10,FALSE)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VLOOKUP(E554,INVENTORY!$A$2:$N$96,2,FALSE)</f>
        <v>#N/A</v>
      </c>
      <c r="C557" s="36" t="str">
        <f>"Model: "</f>
        <v xml:space="preserve">Model: </v>
      </c>
      <c r="D557" s="40" t="e">
        <f>VLOOKUP(E554,INVENTORY!$A$2:$N$96,3,FALSE)</f>
        <v>#N/A</v>
      </c>
      <c r="E557" s="38"/>
      <c r="G557" s="34" t="str">
        <f>"Make: "</f>
        <v xml:space="preserve">Make: </v>
      </c>
      <c r="H557" s="35" t="e">
        <f>VLOOKUP(K554,INVENTORY!$A$2:$N$96,2,FALSE)</f>
        <v>#N/A</v>
      </c>
      <c r="I557" s="36" t="str">
        <f>"Model: "</f>
        <v xml:space="preserve">Model: </v>
      </c>
      <c r="J557" s="40" t="e">
        <f>VLOOKUP(K554,INVENTORY!$A$2:$N$96,3,FALSE)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VLOOKUP(E554,INVENTORY!$A$2:$N$96,4,FALSE)&amp;" / "&amp;VLOOKUP(E554,INVENTORY!$A$2:$N$96,5,FALSE)&amp;"GHz"</f>
        <v>#N/A</v>
      </c>
      <c r="C558" s="36"/>
      <c r="D558" s="36" t="str">
        <f>"Memory: "</f>
        <v xml:space="preserve">Memory: </v>
      </c>
      <c r="E558" s="75" t="e">
        <f>VLOOKUP(E554,INVENTORY!$A$2:$N$96,6,FALSE)</f>
        <v>#N/A</v>
      </c>
      <c r="G558" s="34" t="str">
        <f>"CPU/Speed: "</f>
        <v xml:space="preserve">CPU/Speed: </v>
      </c>
      <c r="H558" s="35" t="e">
        <f>VLOOKUP(K554,INVENTORY!$A$2:$N$96,4,FALSE)&amp;" / "&amp;VLOOKUP(K554,INVENTORY!$A$2:$N$96,5,FALSE)&amp;"GHz"</f>
        <v>#N/A</v>
      </c>
      <c r="I558" s="36"/>
      <c r="J558" s="36" t="str">
        <f>"Memory: "</f>
        <v xml:space="preserve">Memory: </v>
      </c>
      <c r="K558" s="75" t="e">
        <f>VLOOKUP(K554,INVENTORY!$A$2:$N$96,6,FALSE)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0" t="s">
        <v>10</v>
      </c>
      <c r="B560" s="181"/>
      <c r="C560" s="87" t="s">
        <v>1</v>
      </c>
      <c r="D560" s="87" t="s">
        <v>9</v>
      </c>
      <c r="E560" s="72" t="s">
        <v>8</v>
      </c>
      <c r="G560" s="180" t="s">
        <v>10</v>
      </c>
      <c r="H560" s="181"/>
      <c r="I560" s="87" t="s">
        <v>1</v>
      </c>
      <c r="J560" s="87" t="s">
        <v>9</v>
      </c>
      <c r="K560" s="72" t="s">
        <v>8</v>
      </c>
    </row>
    <row r="561" spans="1:11" x14ac:dyDescent="0.25">
      <c r="A561" s="166" t="s">
        <v>96</v>
      </c>
      <c r="B561" s="167"/>
      <c r="C561" s="86" t="s">
        <v>13</v>
      </c>
      <c r="D561" s="9"/>
      <c r="E561" s="8"/>
      <c r="G561" s="166" t="s">
        <v>96</v>
      </c>
      <c r="H561" s="167"/>
      <c r="I561" s="86" t="s">
        <v>13</v>
      </c>
      <c r="J561" s="9"/>
      <c r="K561" s="8"/>
    </row>
    <row r="562" spans="1:11" x14ac:dyDescent="0.25">
      <c r="A562" s="166" t="s">
        <v>98</v>
      </c>
      <c r="B562" s="167"/>
      <c r="C562" s="86" t="s">
        <v>13</v>
      </c>
      <c r="D562" s="9"/>
      <c r="E562" s="8"/>
      <c r="G562" s="166" t="s">
        <v>98</v>
      </c>
      <c r="H562" s="167"/>
      <c r="I562" s="86" t="s">
        <v>13</v>
      </c>
      <c r="J562" s="9"/>
      <c r="K562" s="8"/>
    </row>
    <row r="563" spans="1:11" x14ac:dyDescent="0.25">
      <c r="A563" s="166" t="s">
        <v>97</v>
      </c>
      <c r="B563" s="167"/>
      <c r="C563" s="86" t="s">
        <v>13</v>
      </c>
      <c r="D563" s="9"/>
      <c r="E563" s="8"/>
      <c r="G563" s="166" t="s">
        <v>97</v>
      </c>
      <c r="H563" s="167"/>
      <c r="I563" s="86" t="s">
        <v>13</v>
      </c>
      <c r="J563" s="9"/>
      <c r="K563" s="8"/>
    </row>
    <row r="564" spans="1:11" x14ac:dyDescent="0.25">
      <c r="A564" s="166" t="s">
        <v>7</v>
      </c>
      <c r="B564" s="167"/>
      <c r="C564" s="86" t="s">
        <v>13</v>
      </c>
      <c r="D564" s="9"/>
      <c r="E564" s="8"/>
      <c r="G564" s="166" t="s">
        <v>7</v>
      </c>
      <c r="H564" s="167"/>
      <c r="I564" s="86" t="s">
        <v>13</v>
      </c>
      <c r="J564" s="9"/>
      <c r="K564" s="8"/>
    </row>
    <row r="565" spans="1:11" x14ac:dyDescent="0.25">
      <c r="A565" s="166" t="s">
        <v>99</v>
      </c>
      <c r="B565" s="167"/>
      <c r="C565" s="86" t="s">
        <v>13</v>
      </c>
      <c r="D565" s="9"/>
      <c r="E565" s="8"/>
      <c r="G565" s="166" t="s">
        <v>99</v>
      </c>
      <c r="H565" s="167"/>
      <c r="I565" s="86" t="s">
        <v>13</v>
      </c>
      <c r="J565" s="9"/>
      <c r="K565" s="8"/>
    </row>
    <row r="566" spans="1:11" x14ac:dyDescent="0.25">
      <c r="A566" s="166" t="s">
        <v>6</v>
      </c>
      <c r="B566" s="167"/>
      <c r="C566" s="86" t="s">
        <v>13</v>
      </c>
      <c r="D566" s="9"/>
      <c r="E566" s="8"/>
      <c r="G566" s="166" t="s">
        <v>6</v>
      </c>
      <c r="H566" s="167"/>
      <c r="I566" s="86" t="s">
        <v>13</v>
      </c>
      <c r="J566" s="9"/>
      <c r="K566" s="8"/>
    </row>
    <row r="567" spans="1:11" x14ac:dyDescent="0.25">
      <c r="A567" s="166"/>
      <c r="B567" s="167"/>
      <c r="C567" s="86"/>
      <c r="D567" s="9"/>
      <c r="E567" s="8"/>
      <c r="G567" s="166"/>
      <c r="H567" s="167"/>
      <c r="I567" s="86"/>
      <c r="J567" s="9"/>
      <c r="K567" s="8"/>
    </row>
    <row r="568" spans="1:11" x14ac:dyDescent="0.25">
      <c r="A568" s="166"/>
      <c r="B568" s="167"/>
      <c r="C568" s="86"/>
      <c r="D568" s="9"/>
      <c r="E568" s="8"/>
      <c r="G568" s="166"/>
      <c r="H568" s="167"/>
      <c r="I568" s="86"/>
      <c r="J568" s="9"/>
      <c r="K568" s="8"/>
    </row>
    <row r="569" spans="1:11" ht="15.75" thickBot="1" x14ac:dyDescent="0.3">
      <c r="A569" s="168" t="s">
        <v>14</v>
      </c>
      <c r="B569" s="169"/>
      <c r="C569" s="169"/>
      <c r="D569" s="169"/>
      <c r="E569" s="170"/>
      <c r="G569" s="168" t="s">
        <v>14</v>
      </c>
      <c r="H569" s="169"/>
      <c r="I569" s="169"/>
      <c r="J569" s="169"/>
      <c r="K569" s="170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e">
        <f>VLOOKUP(E554,INVENTORY!$A$2:$N$96,7,FALSE)</f>
        <v>#N/A</v>
      </c>
      <c r="D571" s="74" t="e">
        <f>VLOOKUP(E554,INVENTORY!$A$2:$N$96,8,FALSE)</f>
        <v>#N/A</v>
      </c>
      <c r="E571" s="74" t="e">
        <f>VLOOKUP(E554,INVENTORY!$A$2:$N$96,9,FALSE)</f>
        <v>#N/A</v>
      </c>
      <c r="G571" s="74"/>
      <c r="H571" s="74"/>
      <c r="I571" s="74" t="e">
        <f>VLOOKUP(K554,INVENTORY!$A$2:$N$96,7,FALSE)</f>
        <v>#N/A</v>
      </c>
      <c r="J571" s="74" t="e">
        <f>VLOOKUP(K554,INVENTORY!$A$2:$N$96,8,FALSE)</f>
        <v>#N/A</v>
      </c>
      <c r="K571" s="74" t="e">
        <f>VLOOKUP(K554,INVENTORY!$A$2:$N$96,9,FALSE)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1" t="e">
        <f>"Function Code: "&amp;VLOOKUP(E554,INVENTORY!$A$2:$Q$96,14,FALSE)</f>
        <v>#N/A</v>
      </c>
      <c r="D573" s="172"/>
      <c r="E573" s="173"/>
      <c r="G573" s="6" t="s">
        <v>4</v>
      </c>
      <c r="H573" s="5"/>
      <c r="I573" s="171" t="e">
        <f>"Function Code: "&amp;VLOOKUP(K554,INVENTORY!$A$2:$Q$96,14,FALSE)</f>
        <v>#N/A</v>
      </c>
      <c r="J573" s="172"/>
      <c r="K573" s="173"/>
    </row>
    <row r="574" spans="1:11" ht="15" customHeight="1" thickBot="1" x14ac:dyDescent="0.3">
      <c r="A574" s="6"/>
      <c r="B574" s="5"/>
      <c r="C574" s="161"/>
      <c r="D574" s="162"/>
      <c r="E574" s="163"/>
      <c r="G574" s="6"/>
      <c r="H574" s="5"/>
      <c r="I574" s="161"/>
      <c r="J574" s="162"/>
      <c r="K574" s="163"/>
    </row>
    <row r="575" spans="1:11" ht="15" customHeight="1" thickBot="1" x14ac:dyDescent="0.3">
      <c r="A575" s="6"/>
      <c r="B575" s="5"/>
      <c r="C575" s="161" t="e">
        <f>"Cosmetic Code: "&amp;VLOOKUP(E554,INVENTORY!$A$2:$Q$96,15,FALSE)</f>
        <v>#N/A</v>
      </c>
      <c r="D575" s="162"/>
      <c r="E575" s="163"/>
      <c r="G575" s="6"/>
      <c r="H575" s="5"/>
      <c r="I575" s="161" t="e">
        <f>"Cosmetic Code: "&amp;VLOOKUP(K554,INVENTORY!$A$2:$Q$96,15,FALSE)</f>
        <v>#N/A</v>
      </c>
      <c r="J575" s="162"/>
      <c r="K575" s="163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4" t="s">
        <v>119</v>
      </c>
      <c r="E579" s="165"/>
      <c r="G579" s="3" t="s">
        <v>0</v>
      </c>
      <c r="H579" s="2" t="s">
        <v>0</v>
      </c>
      <c r="I579" s="1"/>
      <c r="J579" s="164" t="s">
        <v>119</v>
      </c>
      <c r="K579" s="165"/>
    </row>
    <row r="580" spans="1:11" ht="15.75" thickBot="1" x14ac:dyDescent="0.3"/>
    <row r="581" spans="1:11" ht="15" customHeight="1" x14ac:dyDescent="0.25">
      <c r="A581" s="174" t="s">
        <v>105</v>
      </c>
      <c r="B581" s="175"/>
      <c r="C581" s="175"/>
      <c r="D581" s="175"/>
      <c r="E581" s="176"/>
      <c r="G581" s="174" t="s">
        <v>105</v>
      </c>
      <c r="H581" s="175"/>
      <c r="I581" s="175"/>
      <c r="J581" s="175"/>
      <c r="K581" s="176"/>
    </row>
    <row r="582" spans="1:11" ht="15.75" customHeight="1" thickBot="1" x14ac:dyDescent="0.3">
      <c r="A582" s="177"/>
      <c r="B582" s="178"/>
      <c r="C582" s="178"/>
      <c r="D582" s="178"/>
      <c r="E582" s="179"/>
      <c r="G582" s="177"/>
      <c r="H582" s="178"/>
      <c r="I582" s="178"/>
      <c r="J582" s="178"/>
      <c r="K582" s="179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12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45952.531971875003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45952.531971875003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e">
        <f>VLOOKUP(E583,INVENTORY!$A$2:$N$96,10,FALSE)</f>
        <v>#N/A</v>
      </c>
      <c r="E585" s="38"/>
      <c r="G585" s="34" t="s">
        <v>39</v>
      </c>
      <c r="H585" s="35" t="s">
        <v>103</v>
      </c>
      <c r="I585" s="39" t="s">
        <v>38</v>
      </c>
      <c r="J585" s="40" t="e">
        <f>VLOOKUP(K583,INVENTORY!$A$2:$N$96,10,FALSE)</f>
        <v>#N/A</v>
      </c>
      <c r="K585" s="38"/>
    </row>
    <row r="586" spans="1:11" ht="15.95" customHeight="1" x14ac:dyDescent="0.25">
      <c r="A586" s="34" t="str">
        <f>"Make: "</f>
        <v xml:space="preserve">Make: </v>
      </c>
      <c r="B586" s="35" t="e">
        <f>VLOOKUP(E583,INVENTORY!$A$2:$N$96,2,FALSE)</f>
        <v>#N/A</v>
      </c>
      <c r="C586" s="36" t="str">
        <f>"Model: "</f>
        <v xml:space="preserve">Model: </v>
      </c>
      <c r="D586" s="40" t="e">
        <f>VLOOKUP(E583,INVENTORY!$A$2:$N$96,3,FALSE)</f>
        <v>#N/A</v>
      </c>
      <c r="E586" s="38"/>
      <c r="G586" s="34" t="str">
        <f>"Make: "</f>
        <v xml:space="preserve">Make: </v>
      </c>
      <c r="H586" s="35" t="e">
        <f>VLOOKUP(K583,INVENTORY!$A$2:$N$96,2,FALSE)</f>
        <v>#N/A</v>
      </c>
      <c r="I586" s="36" t="str">
        <f>"Model: "</f>
        <v xml:space="preserve">Model: </v>
      </c>
      <c r="J586" s="40" t="e">
        <f>VLOOKUP(K583,INVENTORY!$A$2:$N$96,3,FALSE)</f>
        <v>#N/A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e">
        <f>VLOOKUP(E583,INVENTORY!$A$2:$N$96,4,FALSE)&amp;" / "&amp;VLOOKUP(E583,INVENTORY!$A$2:$N$96,5,FALSE)&amp;"GHz"</f>
        <v>#N/A</v>
      </c>
      <c r="C587" s="36"/>
      <c r="D587" s="36" t="str">
        <f>"Memory: "</f>
        <v xml:space="preserve">Memory: </v>
      </c>
      <c r="E587" s="41" t="e">
        <f>VLOOKUP(E583,INVENTORY!$A$2:$N$96,6,FALSE)</f>
        <v>#N/A</v>
      </c>
      <c r="G587" s="34" t="str">
        <f>"CPU/Speed: "</f>
        <v xml:space="preserve">CPU/Speed: </v>
      </c>
      <c r="H587" s="35" t="e">
        <f>VLOOKUP(K583,INVENTORY!$A$2:$N$96,4,FALSE)&amp;" / "&amp;VLOOKUP(K583,INVENTORY!$A$2:$N$96,5,FALSE)&amp;"GHz"</f>
        <v>#N/A</v>
      </c>
      <c r="I587" s="36"/>
      <c r="J587" s="36" t="str">
        <f>"Memory: "</f>
        <v xml:space="preserve">Memory: </v>
      </c>
      <c r="K587" s="75" t="e">
        <f>VLOOKUP(K583,INVENTORY!$A$2:$N$96,6,FALSE)</f>
        <v>#N/A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0" t="s">
        <v>10</v>
      </c>
      <c r="B589" s="181"/>
      <c r="C589" s="87" t="s">
        <v>1</v>
      </c>
      <c r="D589" s="87" t="s">
        <v>9</v>
      </c>
      <c r="E589" s="72" t="s">
        <v>8</v>
      </c>
      <c r="G589" s="180" t="s">
        <v>10</v>
      </c>
      <c r="H589" s="181"/>
      <c r="I589" s="87" t="s">
        <v>1</v>
      </c>
      <c r="J589" s="87" t="s">
        <v>9</v>
      </c>
      <c r="K589" s="72" t="s">
        <v>8</v>
      </c>
    </row>
    <row r="590" spans="1:11" x14ac:dyDescent="0.25">
      <c r="A590" s="166" t="s">
        <v>96</v>
      </c>
      <c r="B590" s="167"/>
      <c r="C590" s="86" t="s">
        <v>13</v>
      </c>
      <c r="D590" s="9"/>
      <c r="E590" s="8"/>
      <c r="G590" s="166" t="s">
        <v>96</v>
      </c>
      <c r="H590" s="167"/>
      <c r="I590" s="86" t="s">
        <v>13</v>
      </c>
      <c r="J590" s="9"/>
      <c r="K590" s="8"/>
    </row>
    <row r="591" spans="1:11" x14ac:dyDescent="0.25">
      <c r="A591" s="166" t="s">
        <v>98</v>
      </c>
      <c r="B591" s="167"/>
      <c r="C591" s="86" t="s">
        <v>13</v>
      </c>
      <c r="D591" s="9"/>
      <c r="E591" s="8"/>
      <c r="G591" s="166" t="s">
        <v>98</v>
      </c>
      <c r="H591" s="167"/>
      <c r="I591" s="86" t="s">
        <v>13</v>
      </c>
      <c r="J591" s="9"/>
      <c r="K591" s="8"/>
    </row>
    <row r="592" spans="1:11" x14ac:dyDescent="0.25">
      <c r="A592" s="166" t="s">
        <v>97</v>
      </c>
      <c r="B592" s="167"/>
      <c r="C592" s="86" t="s">
        <v>13</v>
      </c>
      <c r="D592" s="9"/>
      <c r="E592" s="8"/>
      <c r="G592" s="166" t="s">
        <v>97</v>
      </c>
      <c r="H592" s="167"/>
      <c r="I592" s="86" t="s">
        <v>13</v>
      </c>
      <c r="J592" s="9"/>
      <c r="K592" s="8"/>
    </row>
    <row r="593" spans="1:11" x14ac:dyDescent="0.25">
      <c r="A593" s="166" t="s">
        <v>7</v>
      </c>
      <c r="B593" s="167"/>
      <c r="C593" s="86" t="s">
        <v>13</v>
      </c>
      <c r="D593" s="9"/>
      <c r="E593" s="8"/>
      <c r="G593" s="166" t="s">
        <v>7</v>
      </c>
      <c r="H593" s="167"/>
      <c r="I593" s="86" t="s">
        <v>13</v>
      </c>
      <c r="J593" s="9"/>
      <c r="K593" s="8"/>
    </row>
    <row r="594" spans="1:11" x14ac:dyDescent="0.25">
      <c r="A594" s="166" t="s">
        <v>99</v>
      </c>
      <c r="B594" s="167"/>
      <c r="C594" s="86" t="s">
        <v>13</v>
      </c>
      <c r="D594" s="9"/>
      <c r="E594" s="8"/>
      <c r="G594" s="166" t="s">
        <v>99</v>
      </c>
      <c r="H594" s="167"/>
      <c r="I594" s="86" t="s">
        <v>13</v>
      </c>
      <c r="J594" s="9"/>
      <c r="K594" s="8"/>
    </row>
    <row r="595" spans="1:11" x14ac:dyDescent="0.25">
      <c r="A595" s="166" t="s">
        <v>6</v>
      </c>
      <c r="B595" s="167"/>
      <c r="C595" s="86" t="s">
        <v>13</v>
      </c>
      <c r="D595" s="9"/>
      <c r="E595" s="8"/>
      <c r="G595" s="166" t="s">
        <v>6</v>
      </c>
      <c r="H595" s="167"/>
      <c r="I595" s="86" t="s">
        <v>13</v>
      </c>
      <c r="J595" s="9"/>
      <c r="K595" s="8"/>
    </row>
    <row r="596" spans="1:11" x14ac:dyDescent="0.25">
      <c r="A596" s="166"/>
      <c r="B596" s="167"/>
      <c r="C596" s="86"/>
      <c r="D596" s="9"/>
      <c r="E596" s="8"/>
      <c r="G596" s="166"/>
      <c r="H596" s="167"/>
      <c r="I596" s="86"/>
      <c r="J596" s="9"/>
      <c r="K596" s="8"/>
    </row>
    <row r="597" spans="1:11" x14ac:dyDescent="0.25">
      <c r="A597" s="166"/>
      <c r="B597" s="167"/>
      <c r="C597" s="86"/>
      <c r="D597" s="9"/>
      <c r="E597" s="8"/>
      <c r="G597" s="166"/>
      <c r="H597" s="167"/>
      <c r="I597" s="86"/>
      <c r="J597" s="9"/>
      <c r="K597" s="8"/>
    </row>
    <row r="598" spans="1:11" ht="15.75" thickBot="1" x14ac:dyDescent="0.3">
      <c r="A598" s="168" t="s">
        <v>14</v>
      </c>
      <c r="B598" s="169"/>
      <c r="C598" s="169"/>
      <c r="D598" s="169"/>
      <c r="E598" s="170"/>
      <c r="G598" s="168" t="s">
        <v>14</v>
      </c>
      <c r="H598" s="169"/>
      <c r="I598" s="169"/>
      <c r="J598" s="169"/>
      <c r="K598" s="170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e">
        <f>VLOOKUP(E583,INVENTORY!$A$2:$N$96,7,FALSE)</f>
        <v>#N/A</v>
      </c>
      <c r="D600" s="74" t="e">
        <f>VLOOKUP(E583,INVENTORY!$A$2:$N$96,8,FALSE)</f>
        <v>#N/A</v>
      </c>
      <c r="E600" s="74" t="e">
        <f>VLOOKUP(E583,INVENTORY!$A$2:$N$96,9,FALSE)</f>
        <v>#N/A</v>
      </c>
      <c r="G600" s="74"/>
      <c r="H600" s="74"/>
      <c r="I600" s="74" t="e">
        <f>VLOOKUP(K583,INVENTORY!$A$2:$N$96,7,FALSE)</f>
        <v>#N/A</v>
      </c>
      <c r="J600" s="74" t="e">
        <f>VLOOKUP(K583,INVENTORY!$A$2:$N$96,8,FALSE)</f>
        <v>#N/A</v>
      </c>
      <c r="K600" s="74" t="e">
        <f>VLOOKUP(K583,INVENTORY!$A$2:$N$96,9,FALSE)</f>
        <v>#N/A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1" t="e">
        <f>"Function Code: "&amp;VLOOKUP(E583,INVENTORY!$A$2:$Q$96,14,FALSE)</f>
        <v>#N/A</v>
      </c>
      <c r="D602" s="172"/>
      <c r="E602" s="173"/>
      <c r="G602" s="6" t="s">
        <v>4</v>
      </c>
      <c r="H602" s="5"/>
      <c r="I602" s="171" t="e">
        <f>"Function Code: "&amp;VLOOKUP(K583,INVENTORY!$A$2:$Q$96,14,FALSE)</f>
        <v>#N/A</v>
      </c>
      <c r="J602" s="172"/>
      <c r="K602" s="173"/>
    </row>
    <row r="603" spans="1:11" ht="15" customHeight="1" thickBot="1" x14ac:dyDescent="0.3">
      <c r="A603" s="6"/>
      <c r="B603" s="5"/>
      <c r="C603" s="161"/>
      <c r="D603" s="162"/>
      <c r="E603" s="163"/>
      <c r="G603" s="6"/>
      <c r="H603" s="5"/>
      <c r="I603" s="161"/>
      <c r="J603" s="162"/>
      <c r="K603" s="163"/>
    </row>
    <row r="604" spans="1:11" ht="15" customHeight="1" thickBot="1" x14ac:dyDescent="0.3">
      <c r="A604" s="6"/>
      <c r="B604" s="5"/>
      <c r="C604" s="161" t="e">
        <f>"Cosmetic Code: "&amp;VLOOKUP(E583,INVENTORY!$A$2:$Q$96,15,FALSE)</f>
        <v>#N/A</v>
      </c>
      <c r="D604" s="162"/>
      <c r="E604" s="163"/>
      <c r="G604" s="6"/>
      <c r="H604" s="5"/>
      <c r="I604" s="161" t="e">
        <f>"Cosmetic Code: "&amp;VLOOKUP(K583,INVENTORY!$A$2:$Q$96,15,FALSE)</f>
        <v>#N/A</v>
      </c>
      <c r="J604" s="162"/>
      <c r="K604" s="163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4" t="s">
        <v>119</v>
      </c>
      <c r="E608" s="165"/>
      <c r="G608" s="3" t="s">
        <v>0</v>
      </c>
      <c r="H608" s="2" t="s">
        <v>0</v>
      </c>
      <c r="I608" s="1"/>
      <c r="J608" s="164" t="s">
        <v>119</v>
      </c>
      <c r="K608" s="165"/>
    </row>
    <row r="609" spans="1:11" ht="47.25" customHeight="1" thickBot="1" x14ac:dyDescent="0.3"/>
    <row r="610" spans="1:11" ht="15" customHeight="1" x14ac:dyDescent="0.25">
      <c r="A610" s="174" t="s">
        <v>105</v>
      </c>
      <c r="B610" s="175"/>
      <c r="C610" s="175"/>
      <c r="D610" s="175"/>
      <c r="E610" s="176"/>
      <c r="G610" s="174" t="s">
        <v>105</v>
      </c>
      <c r="H610" s="175"/>
      <c r="I610" s="175"/>
      <c r="J610" s="175"/>
      <c r="K610" s="176"/>
    </row>
    <row r="611" spans="1:11" ht="15.75" customHeight="1" thickBot="1" x14ac:dyDescent="0.3">
      <c r="A611" s="177"/>
      <c r="B611" s="178"/>
      <c r="C611" s="178"/>
      <c r="D611" s="178"/>
      <c r="E611" s="179"/>
      <c r="G611" s="177"/>
      <c r="H611" s="178"/>
      <c r="I611" s="178"/>
      <c r="J611" s="178"/>
      <c r="K611" s="179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13</v>
      </c>
      <c r="G612" s="11"/>
      <c r="H612" s="10"/>
      <c r="I612" s="10"/>
      <c r="J612" s="33" t="s">
        <v>42</v>
      </c>
      <c r="K612" s="42">
        <f>'Data-PULLDOWNS'!$B$3*3+E583</f>
        <v>14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45952.531971875003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45952.531971875003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VLOOKUP(E612,INVENTORY!$A$2:$N$96,10,FALSE)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VLOOKUP(K612,INVENTORY!$A$2:$N$96,10,FALSE)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VLOOKUP(E612,INVENTORY!$A$2:$N$96,2,FALSE)</f>
        <v>#N/A</v>
      </c>
      <c r="C615" s="36" t="str">
        <f>"Model: "</f>
        <v xml:space="preserve">Model: </v>
      </c>
      <c r="D615" s="40" t="e">
        <f>VLOOKUP(E612,INVENTORY!$A$2:$N$96,3,FALSE)</f>
        <v>#N/A</v>
      </c>
      <c r="E615" s="38"/>
      <c r="G615" s="34" t="str">
        <f>"Make: "</f>
        <v xml:space="preserve">Make: </v>
      </c>
      <c r="H615" s="35" t="e">
        <f>VLOOKUP(K612,INVENTORY!$A$2:$N$96,2,FALSE)</f>
        <v>#N/A</v>
      </c>
      <c r="I615" s="36" t="str">
        <f>"Model: "</f>
        <v xml:space="preserve">Model: </v>
      </c>
      <c r="J615" s="40" t="e">
        <f>VLOOKUP(K612,INVENTORY!$A$2:$N$96,3,FALSE)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VLOOKUP(E612,INVENTORY!$A$2:$N$96,4,FALSE)&amp;" / "&amp;VLOOKUP(E612,INVENTORY!$A$2:$N$96,5,FALSE)&amp;"GHz"</f>
        <v>#N/A</v>
      </c>
      <c r="C616" s="36"/>
      <c r="D616" s="36" t="str">
        <f>"Memory: "</f>
        <v xml:space="preserve">Memory: </v>
      </c>
      <c r="E616" s="75" t="e">
        <f>VLOOKUP(E612,INVENTORY!$A$2:$N$96,6,FALSE)</f>
        <v>#N/A</v>
      </c>
      <c r="G616" s="34" t="str">
        <f>"CPU/Speed: "</f>
        <v xml:space="preserve">CPU/Speed: </v>
      </c>
      <c r="H616" s="35" t="e">
        <f>VLOOKUP(K612,INVENTORY!$A$2:$N$96,4,FALSE)&amp;" / "&amp;VLOOKUP(K612,INVENTORY!$A$2:$N$96,5,FALSE)&amp;"GHz"</f>
        <v>#N/A</v>
      </c>
      <c r="I616" s="36"/>
      <c r="J616" s="36" t="str">
        <f>"Memory: "</f>
        <v xml:space="preserve">Memory: </v>
      </c>
      <c r="K616" s="75" t="e">
        <f>VLOOKUP(K612,INVENTORY!$A$2:$N$96,6,FALSE)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0" t="s">
        <v>10</v>
      </c>
      <c r="B618" s="181"/>
      <c r="C618" s="87" t="s">
        <v>1</v>
      </c>
      <c r="D618" s="87" t="s">
        <v>9</v>
      </c>
      <c r="E618" s="72" t="s">
        <v>8</v>
      </c>
      <c r="G618" s="180" t="s">
        <v>10</v>
      </c>
      <c r="H618" s="181"/>
      <c r="I618" s="87" t="s">
        <v>1</v>
      </c>
      <c r="J618" s="87" t="s">
        <v>9</v>
      </c>
      <c r="K618" s="72" t="s">
        <v>8</v>
      </c>
    </row>
    <row r="619" spans="1:11" x14ac:dyDescent="0.25">
      <c r="A619" s="166" t="s">
        <v>96</v>
      </c>
      <c r="B619" s="167"/>
      <c r="C619" s="86" t="s">
        <v>13</v>
      </c>
      <c r="D619" s="9"/>
      <c r="E619" s="8"/>
      <c r="G619" s="166" t="s">
        <v>96</v>
      </c>
      <c r="H619" s="167"/>
      <c r="I619" s="86" t="s">
        <v>13</v>
      </c>
      <c r="J619" s="9"/>
      <c r="K619" s="8"/>
    </row>
    <row r="620" spans="1:11" x14ac:dyDescent="0.25">
      <c r="A620" s="166" t="s">
        <v>98</v>
      </c>
      <c r="B620" s="167"/>
      <c r="C620" s="86" t="s">
        <v>13</v>
      </c>
      <c r="D620" s="9"/>
      <c r="E620" s="8"/>
      <c r="G620" s="166" t="s">
        <v>98</v>
      </c>
      <c r="H620" s="167"/>
      <c r="I620" s="86" t="s">
        <v>13</v>
      </c>
      <c r="J620" s="9"/>
      <c r="K620" s="8"/>
    </row>
    <row r="621" spans="1:11" x14ac:dyDescent="0.25">
      <c r="A621" s="166" t="s">
        <v>97</v>
      </c>
      <c r="B621" s="167"/>
      <c r="C621" s="86" t="s">
        <v>13</v>
      </c>
      <c r="D621" s="9"/>
      <c r="E621" s="8"/>
      <c r="G621" s="166" t="s">
        <v>97</v>
      </c>
      <c r="H621" s="167"/>
      <c r="I621" s="86" t="s">
        <v>13</v>
      </c>
      <c r="J621" s="9"/>
      <c r="K621" s="8"/>
    </row>
    <row r="622" spans="1:11" x14ac:dyDescent="0.25">
      <c r="A622" s="166" t="s">
        <v>7</v>
      </c>
      <c r="B622" s="167"/>
      <c r="C622" s="86" t="s">
        <v>13</v>
      </c>
      <c r="D622" s="9"/>
      <c r="E622" s="8"/>
      <c r="G622" s="166" t="s">
        <v>7</v>
      </c>
      <c r="H622" s="167"/>
      <c r="I622" s="86" t="s">
        <v>13</v>
      </c>
      <c r="J622" s="9"/>
      <c r="K622" s="8"/>
    </row>
    <row r="623" spans="1:11" x14ac:dyDescent="0.25">
      <c r="A623" s="166" t="s">
        <v>99</v>
      </c>
      <c r="B623" s="167"/>
      <c r="C623" s="86" t="s">
        <v>13</v>
      </c>
      <c r="D623" s="9"/>
      <c r="E623" s="8"/>
      <c r="G623" s="166" t="s">
        <v>99</v>
      </c>
      <c r="H623" s="167"/>
      <c r="I623" s="86" t="s">
        <v>13</v>
      </c>
      <c r="J623" s="9"/>
      <c r="K623" s="8"/>
    </row>
    <row r="624" spans="1:11" x14ac:dyDescent="0.25">
      <c r="A624" s="166" t="s">
        <v>6</v>
      </c>
      <c r="B624" s="167"/>
      <c r="C624" s="86" t="s">
        <v>13</v>
      </c>
      <c r="D624" s="9"/>
      <c r="E624" s="8"/>
      <c r="G624" s="166" t="s">
        <v>6</v>
      </c>
      <c r="H624" s="167"/>
      <c r="I624" s="86" t="s">
        <v>13</v>
      </c>
      <c r="J624" s="9"/>
      <c r="K624" s="8"/>
    </row>
    <row r="625" spans="1:11" x14ac:dyDescent="0.25">
      <c r="A625" s="166"/>
      <c r="B625" s="167"/>
      <c r="C625" s="86"/>
      <c r="D625" s="9"/>
      <c r="E625" s="8"/>
      <c r="G625" s="166"/>
      <c r="H625" s="167"/>
      <c r="I625" s="86"/>
      <c r="J625" s="9"/>
      <c r="K625" s="8"/>
    </row>
    <row r="626" spans="1:11" x14ac:dyDescent="0.25">
      <c r="A626" s="166"/>
      <c r="B626" s="167"/>
      <c r="C626" s="86"/>
      <c r="D626" s="9"/>
      <c r="E626" s="8"/>
      <c r="G626" s="166"/>
      <c r="H626" s="167"/>
      <c r="I626" s="86"/>
      <c r="J626" s="9"/>
      <c r="K626" s="8"/>
    </row>
    <row r="627" spans="1:11" ht="15.75" thickBot="1" x14ac:dyDescent="0.3">
      <c r="A627" s="168" t="s">
        <v>14</v>
      </c>
      <c r="B627" s="169"/>
      <c r="C627" s="169"/>
      <c r="D627" s="169"/>
      <c r="E627" s="170"/>
      <c r="G627" s="168" t="s">
        <v>14</v>
      </c>
      <c r="H627" s="169"/>
      <c r="I627" s="169"/>
      <c r="J627" s="169"/>
      <c r="K627" s="170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VLOOKUP(E612,INVENTORY!$A$2:$N$96,7,FALSE)</f>
        <v>#N/A</v>
      </c>
      <c r="D629" s="74" t="e">
        <f>VLOOKUP(E612,INVENTORY!$A$2:$N$96,8,FALSE)</f>
        <v>#N/A</v>
      </c>
      <c r="E629" s="74" t="e">
        <f>VLOOKUP(E612,INVENTORY!$A$2:$N$96,9,FALSE)</f>
        <v>#N/A</v>
      </c>
      <c r="G629" s="74"/>
      <c r="H629" s="74"/>
      <c r="I629" s="74" t="e">
        <f>VLOOKUP(K612,INVENTORY!$A$2:$N$96,7,FALSE)</f>
        <v>#N/A</v>
      </c>
      <c r="J629" s="74" t="e">
        <f>VLOOKUP(K612,INVENTORY!$A$2:$N$96,8,FALSE)</f>
        <v>#N/A</v>
      </c>
      <c r="K629" s="74" t="e">
        <f>VLOOKUP(K612,INVENTORY!$A$2:$N$96,9,FALSE)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1" t="e">
        <f>"Function Code: "&amp;VLOOKUP(E612,INVENTORY!$A$2:$Q$96,14,FALSE)</f>
        <v>#N/A</v>
      </c>
      <c r="D631" s="172"/>
      <c r="E631" s="173"/>
      <c r="G631" s="6" t="s">
        <v>4</v>
      </c>
      <c r="H631" s="5"/>
      <c r="I631" s="171" t="e">
        <f>"Function Code: "&amp;VLOOKUP(K612,INVENTORY!$A$2:$Q$96,14,FALSE)</f>
        <v>#N/A</v>
      </c>
      <c r="J631" s="172"/>
      <c r="K631" s="173"/>
    </row>
    <row r="632" spans="1:11" ht="15" customHeight="1" thickBot="1" x14ac:dyDescent="0.3">
      <c r="A632" s="6"/>
      <c r="B632" s="5"/>
      <c r="C632" s="161"/>
      <c r="D632" s="162"/>
      <c r="E632" s="163"/>
      <c r="G632" s="6"/>
      <c r="H632" s="5"/>
      <c r="I632" s="161"/>
      <c r="J632" s="162"/>
      <c r="K632" s="163"/>
    </row>
    <row r="633" spans="1:11" ht="15" customHeight="1" thickBot="1" x14ac:dyDescent="0.3">
      <c r="A633" s="6"/>
      <c r="B633" s="5"/>
      <c r="C633" s="161" t="e">
        <f>"Cosmetic Code: "&amp;VLOOKUP(E612,INVENTORY!$A$2:$Q$96,15,FALSE)</f>
        <v>#N/A</v>
      </c>
      <c r="D633" s="162"/>
      <c r="E633" s="163"/>
      <c r="G633" s="6"/>
      <c r="H633" s="5"/>
      <c r="I633" s="161" t="e">
        <f>"Cosmetic Code: "&amp;VLOOKUP(K612,INVENTORY!$A$2:$Q$96,15,FALSE)</f>
        <v>#N/A</v>
      </c>
      <c r="J633" s="162"/>
      <c r="K633" s="163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4" t="s">
        <v>119</v>
      </c>
      <c r="E637" s="165"/>
      <c r="G637" s="3" t="s">
        <v>0</v>
      </c>
      <c r="H637" s="2" t="s">
        <v>0</v>
      </c>
      <c r="I637" s="1"/>
      <c r="J637" s="164" t="s">
        <v>119</v>
      </c>
      <c r="K637" s="165"/>
    </row>
    <row r="638" spans="1:11" ht="15.75" thickBot="1" x14ac:dyDescent="0.3"/>
    <row r="639" spans="1:11" ht="15" customHeight="1" x14ac:dyDescent="0.25">
      <c r="A639" s="174" t="s">
        <v>105</v>
      </c>
      <c r="B639" s="175"/>
      <c r="C639" s="175"/>
      <c r="D639" s="175"/>
      <c r="E639" s="176"/>
      <c r="G639" s="174" t="s">
        <v>105</v>
      </c>
      <c r="H639" s="175"/>
      <c r="I639" s="175"/>
      <c r="J639" s="175"/>
      <c r="K639" s="176"/>
    </row>
    <row r="640" spans="1:11" ht="15.75" customHeight="1" thickBot="1" x14ac:dyDescent="0.3">
      <c r="A640" s="177"/>
      <c r="B640" s="178"/>
      <c r="C640" s="178"/>
      <c r="D640" s="178"/>
      <c r="E640" s="179"/>
      <c r="G640" s="177"/>
      <c r="H640" s="178"/>
      <c r="I640" s="178"/>
      <c r="J640" s="178"/>
      <c r="K640" s="179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13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45952.531971875003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45952.531971875003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e">
        <f>VLOOKUP(E641,INVENTORY!$A$2:$N$96,10,FALSE)</f>
        <v>#N/A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VLOOKUP(K641,INVENTORY!$A$2:$N$96,10,FALSE)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e">
        <f>VLOOKUP(E641,INVENTORY!$A$2:$N$96,2,FALSE)</f>
        <v>#N/A</v>
      </c>
      <c r="C644" s="36" t="str">
        <f>"Model: "</f>
        <v xml:space="preserve">Model: </v>
      </c>
      <c r="D644" s="40" t="e">
        <f>VLOOKUP(E641,INVENTORY!$A$2:$N$96,3,FALSE)</f>
        <v>#N/A</v>
      </c>
      <c r="E644" s="38"/>
      <c r="G644" s="34" t="str">
        <f>"Make: "</f>
        <v xml:space="preserve">Make: </v>
      </c>
      <c r="H644" s="35" t="e">
        <f>VLOOKUP(K641,INVENTORY!$A$2:$N$96,2,FALSE)</f>
        <v>#N/A</v>
      </c>
      <c r="I644" s="36" t="str">
        <f>"Model: "</f>
        <v xml:space="preserve">Model: </v>
      </c>
      <c r="J644" s="40" t="e">
        <f>VLOOKUP(K641,INVENTORY!$A$2:$N$96,3,FALSE)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e">
        <f>VLOOKUP(E641,INVENTORY!$A$2:$N$96,4,FALSE)&amp;" / "&amp;VLOOKUP(E641,INVENTORY!$A$2:$N$96,5,FALSE)&amp;"GHz"</f>
        <v>#N/A</v>
      </c>
      <c r="C645" s="36"/>
      <c r="D645" s="36" t="str">
        <f>"Memory: "</f>
        <v xml:space="preserve">Memory: </v>
      </c>
      <c r="E645" s="41" t="e">
        <f>VLOOKUP(E641,INVENTORY!$A$2:$N$96,6,FALSE)</f>
        <v>#N/A</v>
      </c>
      <c r="G645" s="34" t="str">
        <f>"CPU/Speed: "</f>
        <v xml:space="preserve">CPU/Speed: </v>
      </c>
      <c r="H645" s="35" t="e">
        <f>VLOOKUP(K641,INVENTORY!$A$2:$N$96,4,FALSE)&amp;" / "&amp;VLOOKUP(K641,INVENTORY!$A$2:$N$96,5,FALSE)&amp;"GHz"</f>
        <v>#N/A</v>
      </c>
      <c r="I645" s="36"/>
      <c r="J645" s="36" t="str">
        <f>"Memory: "</f>
        <v xml:space="preserve">Memory: </v>
      </c>
      <c r="K645" s="75" t="e">
        <f>VLOOKUP(K641,INVENTORY!$A$2:$N$96,6,FALSE)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0" t="s">
        <v>10</v>
      </c>
      <c r="B647" s="181"/>
      <c r="C647" s="87" t="s">
        <v>1</v>
      </c>
      <c r="D647" s="87" t="s">
        <v>9</v>
      </c>
      <c r="E647" s="72" t="s">
        <v>8</v>
      </c>
      <c r="G647" s="180" t="s">
        <v>10</v>
      </c>
      <c r="H647" s="181"/>
      <c r="I647" s="87" t="s">
        <v>1</v>
      </c>
      <c r="J647" s="87" t="s">
        <v>9</v>
      </c>
      <c r="K647" s="72" t="s">
        <v>8</v>
      </c>
    </row>
    <row r="648" spans="1:11" x14ac:dyDescent="0.25">
      <c r="A648" s="166" t="s">
        <v>96</v>
      </c>
      <c r="B648" s="167"/>
      <c r="C648" s="86" t="s">
        <v>13</v>
      </c>
      <c r="D648" s="9"/>
      <c r="E648" s="8"/>
      <c r="G648" s="166" t="s">
        <v>96</v>
      </c>
      <c r="H648" s="167"/>
      <c r="I648" s="86" t="s">
        <v>13</v>
      </c>
      <c r="J648" s="9"/>
      <c r="K648" s="8"/>
    </row>
    <row r="649" spans="1:11" x14ac:dyDescent="0.25">
      <c r="A649" s="166" t="s">
        <v>98</v>
      </c>
      <c r="B649" s="167"/>
      <c r="C649" s="86" t="s">
        <v>13</v>
      </c>
      <c r="D649" s="9"/>
      <c r="E649" s="8"/>
      <c r="G649" s="166" t="s">
        <v>98</v>
      </c>
      <c r="H649" s="167"/>
      <c r="I649" s="86" t="s">
        <v>13</v>
      </c>
      <c r="J649" s="9"/>
      <c r="K649" s="8"/>
    </row>
    <row r="650" spans="1:11" x14ac:dyDescent="0.25">
      <c r="A650" s="166" t="s">
        <v>97</v>
      </c>
      <c r="B650" s="167"/>
      <c r="C650" s="86" t="s">
        <v>13</v>
      </c>
      <c r="D650" s="9"/>
      <c r="E650" s="8"/>
      <c r="G650" s="166" t="s">
        <v>97</v>
      </c>
      <c r="H650" s="167"/>
      <c r="I650" s="86" t="s">
        <v>13</v>
      </c>
      <c r="J650" s="9"/>
      <c r="K650" s="8"/>
    </row>
    <row r="651" spans="1:11" x14ac:dyDescent="0.25">
      <c r="A651" s="166" t="s">
        <v>7</v>
      </c>
      <c r="B651" s="167"/>
      <c r="C651" s="86" t="s">
        <v>13</v>
      </c>
      <c r="D651" s="9"/>
      <c r="E651" s="8"/>
      <c r="G651" s="166" t="s">
        <v>7</v>
      </c>
      <c r="H651" s="167"/>
      <c r="I651" s="86" t="s">
        <v>13</v>
      </c>
      <c r="J651" s="9"/>
      <c r="K651" s="8"/>
    </row>
    <row r="652" spans="1:11" x14ac:dyDescent="0.25">
      <c r="A652" s="166" t="s">
        <v>99</v>
      </c>
      <c r="B652" s="167"/>
      <c r="C652" s="86" t="s">
        <v>13</v>
      </c>
      <c r="D652" s="9"/>
      <c r="E652" s="8"/>
      <c r="G652" s="166" t="s">
        <v>99</v>
      </c>
      <c r="H652" s="167"/>
      <c r="I652" s="86" t="s">
        <v>13</v>
      </c>
      <c r="J652" s="9"/>
      <c r="K652" s="8"/>
    </row>
    <row r="653" spans="1:11" x14ac:dyDescent="0.25">
      <c r="A653" s="166" t="s">
        <v>6</v>
      </c>
      <c r="B653" s="167"/>
      <c r="C653" s="86" t="s">
        <v>13</v>
      </c>
      <c r="D653" s="9"/>
      <c r="E653" s="8"/>
      <c r="G653" s="166" t="s">
        <v>6</v>
      </c>
      <c r="H653" s="167"/>
      <c r="I653" s="86" t="s">
        <v>13</v>
      </c>
      <c r="J653" s="9"/>
      <c r="K653" s="8"/>
    </row>
    <row r="654" spans="1:11" x14ac:dyDescent="0.25">
      <c r="A654" s="166"/>
      <c r="B654" s="167"/>
      <c r="C654" s="86"/>
      <c r="D654" s="9"/>
      <c r="E654" s="8"/>
      <c r="G654" s="166"/>
      <c r="H654" s="167"/>
      <c r="I654" s="86"/>
      <c r="J654" s="9"/>
      <c r="K654" s="8"/>
    </row>
    <row r="655" spans="1:11" x14ac:dyDescent="0.25">
      <c r="A655" s="166"/>
      <c r="B655" s="167"/>
      <c r="C655" s="86"/>
      <c r="D655" s="9"/>
      <c r="E655" s="8"/>
      <c r="G655" s="166"/>
      <c r="H655" s="167"/>
      <c r="I655" s="86"/>
      <c r="J655" s="9"/>
      <c r="K655" s="8"/>
    </row>
    <row r="656" spans="1:11" ht="15.75" thickBot="1" x14ac:dyDescent="0.3">
      <c r="A656" s="168" t="s">
        <v>14</v>
      </c>
      <c r="B656" s="169"/>
      <c r="C656" s="169"/>
      <c r="D656" s="169"/>
      <c r="E656" s="170"/>
      <c r="G656" s="168" t="s">
        <v>14</v>
      </c>
      <c r="H656" s="169"/>
      <c r="I656" s="169"/>
      <c r="J656" s="169"/>
      <c r="K656" s="170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e">
        <f>VLOOKUP(E641,INVENTORY!$A$2:$N$96,7,FALSE)</f>
        <v>#N/A</v>
      </c>
      <c r="D658" s="74" t="e">
        <f>VLOOKUP(E641,INVENTORY!$A$2:$N$96,8,FALSE)</f>
        <v>#N/A</v>
      </c>
      <c r="E658" s="74" t="e">
        <f>VLOOKUP(E641,INVENTORY!$A$2:$N$96,9,FALSE)</f>
        <v>#N/A</v>
      </c>
      <c r="G658" s="74"/>
      <c r="H658" s="74"/>
      <c r="I658" s="74" t="e">
        <f>VLOOKUP(K641,INVENTORY!$A$2:$N$96,7,FALSE)</f>
        <v>#N/A</v>
      </c>
      <c r="J658" s="74" t="e">
        <f>VLOOKUP(K641,INVENTORY!$A$2:$N$96,8,FALSE)</f>
        <v>#N/A</v>
      </c>
      <c r="K658" s="74" t="e">
        <f>VLOOKUP(K641,INVENTORY!$A$2:$N$96,9,FALSE)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1" t="e">
        <f>"Function Code: "&amp;VLOOKUP(E641,INVENTORY!$A$2:$Q$96,14,FALSE)</f>
        <v>#N/A</v>
      </c>
      <c r="D660" s="172"/>
      <c r="E660" s="173"/>
      <c r="G660" s="6" t="s">
        <v>4</v>
      </c>
      <c r="H660" s="5"/>
      <c r="I660" s="171" t="e">
        <f>"Function Code: "&amp;VLOOKUP(K641,INVENTORY!$A$2:$Q$96,14,FALSE)</f>
        <v>#N/A</v>
      </c>
      <c r="J660" s="172"/>
      <c r="K660" s="173"/>
    </row>
    <row r="661" spans="1:11" ht="15" customHeight="1" thickBot="1" x14ac:dyDescent="0.3">
      <c r="A661" s="6"/>
      <c r="B661" s="5"/>
      <c r="C661" s="161"/>
      <c r="D661" s="162"/>
      <c r="E661" s="163"/>
      <c r="G661" s="6"/>
      <c r="H661" s="5"/>
      <c r="I661" s="161"/>
      <c r="J661" s="162"/>
      <c r="K661" s="163"/>
    </row>
    <row r="662" spans="1:11" ht="15" customHeight="1" thickBot="1" x14ac:dyDescent="0.3">
      <c r="A662" s="6"/>
      <c r="B662" s="5"/>
      <c r="C662" s="161" t="e">
        <f>"Cosmetic Code: "&amp;VLOOKUP(E641,INVENTORY!$A$2:$Q$96,15,FALSE)</f>
        <v>#N/A</v>
      </c>
      <c r="D662" s="162"/>
      <c r="E662" s="163"/>
      <c r="G662" s="6"/>
      <c r="H662" s="5"/>
      <c r="I662" s="161" t="e">
        <f>"Cosmetic Code: "&amp;VLOOKUP(K641,INVENTORY!$A$2:$Q$96,15,FALSE)</f>
        <v>#N/A</v>
      </c>
      <c r="J662" s="162"/>
      <c r="K662" s="163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4" t="s">
        <v>119</v>
      </c>
      <c r="E666" s="165"/>
      <c r="G666" s="3" t="s">
        <v>0</v>
      </c>
      <c r="H666" s="2" t="s">
        <v>0</v>
      </c>
      <c r="I666" s="1"/>
      <c r="J666" s="164" t="s">
        <v>119</v>
      </c>
      <c r="K666" s="165"/>
    </row>
    <row r="667" spans="1:11" ht="47.25" customHeight="1" thickBot="1" x14ac:dyDescent="0.3"/>
    <row r="668" spans="1:11" ht="15" customHeight="1" x14ac:dyDescent="0.25">
      <c r="A668" s="174" t="s">
        <v>105</v>
      </c>
      <c r="B668" s="175"/>
      <c r="C668" s="175"/>
      <c r="D668" s="175"/>
      <c r="E668" s="176"/>
      <c r="G668" s="174" t="s">
        <v>105</v>
      </c>
      <c r="H668" s="175"/>
      <c r="I668" s="175"/>
      <c r="J668" s="175"/>
      <c r="K668" s="176"/>
    </row>
    <row r="669" spans="1:11" ht="15.75" customHeight="1" thickBot="1" x14ac:dyDescent="0.3">
      <c r="A669" s="177"/>
      <c r="B669" s="178"/>
      <c r="C669" s="178"/>
      <c r="D669" s="178"/>
      <c r="E669" s="179"/>
      <c r="G669" s="177"/>
      <c r="H669" s="178"/>
      <c r="I669" s="178"/>
      <c r="J669" s="178"/>
      <c r="K669" s="179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14</v>
      </c>
      <c r="G670" s="11"/>
      <c r="H670" s="10"/>
      <c r="I670" s="10"/>
      <c r="J670" s="33" t="s">
        <v>42</v>
      </c>
      <c r="K670" s="42">
        <f>'Data-PULLDOWNS'!$B$3*3+E641</f>
        <v>15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45952.531971875003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45952.531971875003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VLOOKUP(E670,INVENTORY!$A$2:$N$96,10,FALSE)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VLOOKUP(K670,INVENTORY!$A$2:$N$96,10,FALSE)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VLOOKUP(E670,INVENTORY!$A$2:$N$96,2,FALSE)</f>
        <v>#N/A</v>
      </c>
      <c r="C673" s="36" t="str">
        <f>"Model: "</f>
        <v xml:space="preserve">Model: </v>
      </c>
      <c r="D673" s="40" t="e">
        <f>VLOOKUP(E670,INVENTORY!$A$2:$N$96,3,FALSE)</f>
        <v>#N/A</v>
      </c>
      <c r="E673" s="38"/>
      <c r="G673" s="34" t="str">
        <f>"Make: "</f>
        <v xml:space="preserve">Make: </v>
      </c>
      <c r="H673" s="35" t="e">
        <f>VLOOKUP(K670,INVENTORY!$A$2:$N$96,2,FALSE)</f>
        <v>#N/A</v>
      </c>
      <c r="I673" s="36" t="str">
        <f>"Model: "</f>
        <v xml:space="preserve">Model: </v>
      </c>
      <c r="J673" s="40" t="e">
        <f>VLOOKUP(K670,INVENTORY!$A$2:$N$96,3,FALSE)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VLOOKUP(E670,INVENTORY!$A$2:$N$96,4,FALSE)&amp;" / "&amp;VLOOKUP(E670,INVENTORY!$A$2:$N$96,5,FALSE)&amp;"GHz"</f>
        <v>#N/A</v>
      </c>
      <c r="C674" s="36"/>
      <c r="D674" s="36" t="str">
        <f>"Memory: "</f>
        <v xml:space="preserve">Memory: </v>
      </c>
      <c r="E674" s="75" t="e">
        <f>VLOOKUP(E670,INVENTORY!$A$2:$N$96,6,FALSE)</f>
        <v>#N/A</v>
      </c>
      <c r="G674" s="34" t="str">
        <f>"CPU/Speed: "</f>
        <v xml:space="preserve">CPU/Speed: </v>
      </c>
      <c r="H674" s="35" t="e">
        <f>VLOOKUP(K670,INVENTORY!$A$2:$N$96,4,FALSE)&amp;" / "&amp;VLOOKUP(K670,INVENTORY!$A$2:$N$96,5,FALSE)&amp;"GHz"</f>
        <v>#N/A</v>
      </c>
      <c r="I674" s="36"/>
      <c r="J674" s="36" t="str">
        <f>"Memory: "</f>
        <v xml:space="preserve">Memory: </v>
      </c>
      <c r="K674" s="75" t="e">
        <f>VLOOKUP(K670,INVENTORY!$A$2:$N$96,6,FALSE)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0" t="s">
        <v>10</v>
      </c>
      <c r="B676" s="181"/>
      <c r="C676" s="87" t="s">
        <v>1</v>
      </c>
      <c r="D676" s="87" t="s">
        <v>9</v>
      </c>
      <c r="E676" s="72" t="s">
        <v>8</v>
      </c>
      <c r="G676" s="180" t="s">
        <v>10</v>
      </c>
      <c r="H676" s="181"/>
      <c r="I676" s="87" t="s">
        <v>1</v>
      </c>
      <c r="J676" s="87" t="s">
        <v>9</v>
      </c>
      <c r="K676" s="72" t="s">
        <v>8</v>
      </c>
    </row>
    <row r="677" spans="1:11" x14ac:dyDescent="0.25">
      <c r="A677" s="166" t="s">
        <v>96</v>
      </c>
      <c r="B677" s="167"/>
      <c r="C677" s="86" t="s">
        <v>13</v>
      </c>
      <c r="D677" s="9"/>
      <c r="E677" s="8"/>
      <c r="G677" s="166" t="s">
        <v>96</v>
      </c>
      <c r="H677" s="167"/>
      <c r="I677" s="86" t="s">
        <v>13</v>
      </c>
      <c r="J677" s="9"/>
      <c r="K677" s="8"/>
    </row>
    <row r="678" spans="1:11" x14ac:dyDescent="0.25">
      <c r="A678" s="166" t="s">
        <v>98</v>
      </c>
      <c r="B678" s="167"/>
      <c r="C678" s="86" t="s">
        <v>13</v>
      </c>
      <c r="D678" s="9"/>
      <c r="E678" s="8"/>
      <c r="G678" s="166" t="s">
        <v>98</v>
      </c>
      <c r="H678" s="167"/>
      <c r="I678" s="86" t="s">
        <v>13</v>
      </c>
      <c r="J678" s="9"/>
      <c r="K678" s="8"/>
    </row>
    <row r="679" spans="1:11" x14ac:dyDescent="0.25">
      <c r="A679" s="166" t="s">
        <v>97</v>
      </c>
      <c r="B679" s="167"/>
      <c r="C679" s="86" t="s">
        <v>13</v>
      </c>
      <c r="D679" s="9"/>
      <c r="E679" s="8"/>
      <c r="G679" s="166" t="s">
        <v>97</v>
      </c>
      <c r="H679" s="167"/>
      <c r="I679" s="86" t="s">
        <v>13</v>
      </c>
      <c r="J679" s="9"/>
      <c r="K679" s="8"/>
    </row>
    <row r="680" spans="1:11" x14ac:dyDescent="0.25">
      <c r="A680" s="166" t="s">
        <v>7</v>
      </c>
      <c r="B680" s="167"/>
      <c r="C680" s="86" t="s">
        <v>13</v>
      </c>
      <c r="D680" s="9"/>
      <c r="E680" s="8"/>
      <c r="G680" s="166" t="s">
        <v>7</v>
      </c>
      <c r="H680" s="167"/>
      <c r="I680" s="86" t="s">
        <v>13</v>
      </c>
      <c r="J680" s="9"/>
      <c r="K680" s="8"/>
    </row>
    <row r="681" spans="1:11" x14ac:dyDescent="0.25">
      <c r="A681" s="166" t="s">
        <v>99</v>
      </c>
      <c r="B681" s="167"/>
      <c r="C681" s="86" t="s">
        <v>13</v>
      </c>
      <c r="D681" s="9"/>
      <c r="E681" s="8"/>
      <c r="G681" s="166" t="s">
        <v>99</v>
      </c>
      <c r="H681" s="167"/>
      <c r="I681" s="86" t="s">
        <v>13</v>
      </c>
      <c r="J681" s="9"/>
      <c r="K681" s="8"/>
    </row>
    <row r="682" spans="1:11" x14ac:dyDescent="0.25">
      <c r="A682" s="166" t="s">
        <v>6</v>
      </c>
      <c r="B682" s="167"/>
      <c r="C682" s="86" t="s">
        <v>13</v>
      </c>
      <c r="D682" s="9"/>
      <c r="E682" s="8"/>
      <c r="G682" s="166" t="s">
        <v>6</v>
      </c>
      <c r="H682" s="167"/>
      <c r="I682" s="86" t="s">
        <v>13</v>
      </c>
      <c r="J682" s="9"/>
      <c r="K682" s="8"/>
    </row>
    <row r="683" spans="1:11" x14ac:dyDescent="0.25">
      <c r="A683" s="166"/>
      <c r="B683" s="167"/>
      <c r="C683" s="86"/>
      <c r="D683" s="9"/>
      <c r="E683" s="8"/>
      <c r="G683" s="166"/>
      <c r="H683" s="167"/>
      <c r="I683" s="86"/>
      <c r="J683" s="9"/>
      <c r="K683" s="8"/>
    </row>
    <row r="684" spans="1:11" x14ac:dyDescent="0.25">
      <c r="A684" s="166"/>
      <c r="B684" s="167"/>
      <c r="C684" s="86"/>
      <c r="D684" s="9"/>
      <c r="E684" s="8"/>
      <c r="G684" s="166"/>
      <c r="H684" s="167"/>
      <c r="I684" s="86"/>
      <c r="J684" s="9"/>
      <c r="K684" s="8"/>
    </row>
    <row r="685" spans="1:11" ht="15.75" thickBot="1" x14ac:dyDescent="0.3">
      <c r="A685" s="168" t="s">
        <v>14</v>
      </c>
      <c r="B685" s="169"/>
      <c r="C685" s="169"/>
      <c r="D685" s="169"/>
      <c r="E685" s="170"/>
      <c r="G685" s="168" t="s">
        <v>14</v>
      </c>
      <c r="H685" s="169"/>
      <c r="I685" s="169"/>
      <c r="J685" s="169"/>
      <c r="K685" s="170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VLOOKUP(E670,INVENTORY!$A$2:$N$96,7,FALSE)</f>
        <v>#N/A</v>
      </c>
      <c r="D687" s="74" t="e">
        <f>VLOOKUP(E670,INVENTORY!$A$2:$N$96,8,FALSE)</f>
        <v>#N/A</v>
      </c>
      <c r="E687" s="74" t="e">
        <f>VLOOKUP(E670,INVENTORY!$A$2:$N$96,9,FALSE)</f>
        <v>#N/A</v>
      </c>
      <c r="G687" s="74"/>
      <c r="H687" s="74"/>
      <c r="I687" s="74" t="e">
        <f>VLOOKUP(K670,INVENTORY!$A$2:$N$96,7,FALSE)</f>
        <v>#N/A</v>
      </c>
      <c r="J687" s="74" t="e">
        <f>VLOOKUP(K670,INVENTORY!$A$2:$N$96,8,FALSE)</f>
        <v>#N/A</v>
      </c>
      <c r="K687" s="74" t="e">
        <f>VLOOKUP(K670,INVENTORY!$A$2:$N$96,9,FALSE)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1" t="e">
        <f>"Function Code: "&amp;VLOOKUP(E670,INVENTORY!$A$2:$Q$96,14,FALSE)</f>
        <v>#N/A</v>
      </c>
      <c r="D689" s="172"/>
      <c r="E689" s="173"/>
      <c r="G689" s="6" t="s">
        <v>4</v>
      </c>
      <c r="H689" s="5"/>
      <c r="I689" s="171" t="e">
        <f>"Function Code: "&amp;VLOOKUP(K670,INVENTORY!$A$2:$Q$96,14,FALSE)</f>
        <v>#N/A</v>
      </c>
      <c r="J689" s="172"/>
      <c r="K689" s="173"/>
    </row>
    <row r="690" spans="1:11" ht="15" customHeight="1" thickBot="1" x14ac:dyDescent="0.3">
      <c r="A690" s="6"/>
      <c r="B690" s="5"/>
      <c r="C690" s="161"/>
      <c r="D690" s="162"/>
      <c r="E690" s="163"/>
      <c r="G690" s="6"/>
      <c r="H690" s="5"/>
      <c r="I690" s="161"/>
      <c r="J690" s="162"/>
      <c r="K690" s="163"/>
    </row>
    <row r="691" spans="1:11" ht="15" customHeight="1" thickBot="1" x14ac:dyDescent="0.3">
      <c r="A691" s="6"/>
      <c r="B691" s="5"/>
      <c r="C691" s="161" t="e">
        <f>"Cosmetic Code: "&amp;VLOOKUP(E670,INVENTORY!$A$2:$Q$96,15,FALSE)</f>
        <v>#N/A</v>
      </c>
      <c r="D691" s="162"/>
      <c r="E691" s="163"/>
      <c r="G691" s="6"/>
      <c r="H691" s="5"/>
      <c r="I691" s="161" t="e">
        <f>"Cosmetic Code: "&amp;VLOOKUP(K670,INVENTORY!$A$2:$Q$96,15,FALSE)</f>
        <v>#N/A</v>
      </c>
      <c r="J691" s="162"/>
      <c r="K691" s="163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4" t="s">
        <v>119</v>
      </c>
      <c r="E695" s="165"/>
      <c r="G695" s="3" t="s">
        <v>0</v>
      </c>
      <c r="H695" s="2" t="s">
        <v>0</v>
      </c>
      <c r="I695" s="1"/>
      <c r="J695" s="164" t="s">
        <v>119</v>
      </c>
      <c r="K695" s="165"/>
    </row>
    <row r="696" spans="1:11" ht="15.75" thickBot="1" x14ac:dyDescent="0.3"/>
    <row r="697" spans="1:11" ht="15" customHeight="1" x14ac:dyDescent="0.25">
      <c r="A697" s="174" t="s">
        <v>105</v>
      </c>
      <c r="B697" s="175"/>
      <c r="C697" s="175"/>
      <c r="D697" s="175"/>
      <c r="E697" s="176"/>
      <c r="G697" s="174" t="s">
        <v>105</v>
      </c>
      <c r="H697" s="175"/>
      <c r="I697" s="175"/>
      <c r="J697" s="175"/>
      <c r="K697" s="176"/>
    </row>
    <row r="698" spans="1:11" ht="15.75" customHeight="1" thickBot="1" x14ac:dyDescent="0.3">
      <c r="A698" s="177"/>
      <c r="B698" s="178"/>
      <c r="C698" s="178"/>
      <c r="D698" s="178"/>
      <c r="E698" s="179"/>
      <c r="G698" s="177"/>
      <c r="H698" s="178"/>
      <c r="I698" s="178"/>
      <c r="J698" s="178"/>
      <c r="K698" s="179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14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45952.531971875003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45952.531971875003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e">
        <f>VLOOKUP(E699,INVENTORY!$A$2:$N$96,10,FALSE)</f>
        <v>#N/A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VLOOKUP(K699,INVENTORY!$A$2:$N$96,10,FALSE)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e">
        <f>VLOOKUP(E699,INVENTORY!$A$2:$N$96,2,FALSE)</f>
        <v>#N/A</v>
      </c>
      <c r="C702" s="36" t="str">
        <f>"Model: "</f>
        <v xml:space="preserve">Model: </v>
      </c>
      <c r="D702" s="40" t="e">
        <f>VLOOKUP(E699,INVENTORY!$A$2:$N$96,3,FALSE)</f>
        <v>#N/A</v>
      </c>
      <c r="E702" s="38"/>
      <c r="G702" s="34" t="str">
        <f>"Make: "</f>
        <v xml:space="preserve">Make: </v>
      </c>
      <c r="H702" s="35" t="e">
        <f>VLOOKUP(K699,INVENTORY!$A$2:$N$96,2,FALSE)</f>
        <v>#N/A</v>
      </c>
      <c r="I702" s="36" t="str">
        <f>"Model: "</f>
        <v xml:space="preserve">Model: </v>
      </c>
      <c r="J702" s="40" t="e">
        <f>VLOOKUP(K699,INVENTORY!$A$2:$N$96,3,FALSE)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e">
        <f>VLOOKUP(E699,INVENTORY!$A$2:$N$96,4,FALSE)&amp;" / "&amp;VLOOKUP(E699,INVENTORY!$A$2:$N$96,5,FALSE)&amp;"GHz"</f>
        <v>#N/A</v>
      </c>
      <c r="C703" s="36"/>
      <c r="D703" s="36" t="str">
        <f>"Memory: "</f>
        <v xml:space="preserve">Memory: </v>
      </c>
      <c r="E703" s="41" t="e">
        <f>VLOOKUP(E699,INVENTORY!$A$2:$N$96,6,FALSE)</f>
        <v>#N/A</v>
      </c>
      <c r="G703" s="34" t="str">
        <f>"CPU/Speed: "</f>
        <v xml:space="preserve">CPU/Speed: </v>
      </c>
      <c r="H703" s="35" t="e">
        <f>VLOOKUP(K699,INVENTORY!$A$2:$N$96,4,FALSE)&amp;" / "&amp;VLOOKUP(K699,INVENTORY!$A$2:$N$96,5,FALSE)&amp;"GHz"</f>
        <v>#N/A</v>
      </c>
      <c r="I703" s="36"/>
      <c r="J703" s="36" t="str">
        <f>"Memory: "</f>
        <v xml:space="preserve">Memory: </v>
      </c>
      <c r="K703" s="75" t="e">
        <f>VLOOKUP(K699,INVENTORY!$A$2:$N$96,6,FALSE)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0" t="s">
        <v>10</v>
      </c>
      <c r="B705" s="181"/>
      <c r="C705" s="87" t="s">
        <v>1</v>
      </c>
      <c r="D705" s="87" t="s">
        <v>9</v>
      </c>
      <c r="E705" s="72" t="s">
        <v>8</v>
      </c>
      <c r="G705" s="180" t="s">
        <v>10</v>
      </c>
      <c r="H705" s="181"/>
      <c r="I705" s="87" t="s">
        <v>1</v>
      </c>
      <c r="J705" s="87" t="s">
        <v>9</v>
      </c>
      <c r="K705" s="72" t="s">
        <v>8</v>
      </c>
    </row>
    <row r="706" spans="1:11" x14ac:dyDescent="0.25">
      <c r="A706" s="166" t="s">
        <v>96</v>
      </c>
      <c r="B706" s="167"/>
      <c r="C706" s="86" t="s">
        <v>13</v>
      </c>
      <c r="D706" s="9"/>
      <c r="E706" s="8"/>
      <c r="G706" s="166" t="s">
        <v>96</v>
      </c>
      <c r="H706" s="167"/>
      <c r="I706" s="86" t="s">
        <v>13</v>
      </c>
      <c r="J706" s="9"/>
      <c r="K706" s="8"/>
    </row>
    <row r="707" spans="1:11" x14ac:dyDescent="0.25">
      <c r="A707" s="166" t="s">
        <v>98</v>
      </c>
      <c r="B707" s="167"/>
      <c r="C707" s="86" t="s">
        <v>13</v>
      </c>
      <c r="D707" s="9"/>
      <c r="E707" s="8"/>
      <c r="G707" s="166" t="s">
        <v>98</v>
      </c>
      <c r="H707" s="167"/>
      <c r="I707" s="86" t="s">
        <v>13</v>
      </c>
      <c r="J707" s="9"/>
      <c r="K707" s="8"/>
    </row>
    <row r="708" spans="1:11" x14ac:dyDescent="0.25">
      <c r="A708" s="166" t="s">
        <v>97</v>
      </c>
      <c r="B708" s="167"/>
      <c r="C708" s="86" t="s">
        <v>13</v>
      </c>
      <c r="D708" s="9"/>
      <c r="E708" s="8"/>
      <c r="G708" s="166" t="s">
        <v>97</v>
      </c>
      <c r="H708" s="167"/>
      <c r="I708" s="86" t="s">
        <v>13</v>
      </c>
      <c r="J708" s="9"/>
      <c r="K708" s="8"/>
    </row>
    <row r="709" spans="1:11" x14ac:dyDescent="0.25">
      <c r="A709" s="166" t="s">
        <v>7</v>
      </c>
      <c r="B709" s="167"/>
      <c r="C709" s="86" t="s">
        <v>13</v>
      </c>
      <c r="D709" s="9"/>
      <c r="E709" s="8"/>
      <c r="G709" s="166" t="s">
        <v>7</v>
      </c>
      <c r="H709" s="167"/>
      <c r="I709" s="86" t="s">
        <v>13</v>
      </c>
      <c r="J709" s="9"/>
      <c r="K709" s="8"/>
    </row>
    <row r="710" spans="1:11" x14ac:dyDescent="0.25">
      <c r="A710" s="166" t="s">
        <v>99</v>
      </c>
      <c r="B710" s="167"/>
      <c r="C710" s="86" t="s">
        <v>13</v>
      </c>
      <c r="D710" s="9"/>
      <c r="E710" s="8"/>
      <c r="G710" s="166" t="s">
        <v>99</v>
      </c>
      <c r="H710" s="167"/>
      <c r="I710" s="86" t="s">
        <v>13</v>
      </c>
      <c r="J710" s="9"/>
      <c r="K710" s="8"/>
    </row>
    <row r="711" spans="1:11" x14ac:dyDescent="0.25">
      <c r="A711" s="166" t="s">
        <v>6</v>
      </c>
      <c r="B711" s="167"/>
      <c r="C711" s="86" t="s">
        <v>13</v>
      </c>
      <c r="D711" s="9"/>
      <c r="E711" s="8"/>
      <c r="G711" s="166" t="s">
        <v>6</v>
      </c>
      <c r="H711" s="167"/>
      <c r="I711" s="86" t="s">
        <v>13</v>
      </c>
      <c r="J711" s="9"/>
      <c r="K711" s="8"/>
    </row>
    <row r="712" spans="1:11" x14ac:dyDescent="0.25">
      <c r="A712" s="166"/>
      <c r="B712" s="167"/>
      <c r="C712" s="86"/>
      <c r="D712" s="9"/>
      <c r="E712" s="8"/>
      <c r="G712" s="166"/>
      <c r="H712" s="167"/>
      <c r="I712" s="86"/>
      <c r="J712" s="9"/>
      <c r="K712" s="8"/>
    </row>
    <row r="713" spans="1:11" x14ac:dyDescent="0.25">
      <c r="A713" s="166"/>
      <c r="B713" s="167"/>
      <c r="C713" s="86"/>
      <c r="D713" s="9"/>
      <c r="E713" s="8"/>
      <c r="G713" s="166"/>
      <c r="H713" s="167"/>
      <c r="I713" s="86"/>
      <c r="J713" s="9"/>
      <c r="K713" s="8"/>
    </row>
    <row r="714" spans="1:11" ht="15.75" thickBot="1" x14ac:dyDescent="0.3">
      <c r="A714" s="168" t="s">
        <v>14</v>
      </c>
      <c r="B714" s="169"/>
      <c r="C714" s="169"/>
      <c r="D714" s="169"/>
      <c r="E714" s="170"/>
      <c r="G714" s="168" t="s">
        <v>14</v>
      </c>
      <c r="H714" s="169"/>
      <c r="I714" s="169"/>
      <c r="J714" s="169"/>
      <c r="K714" s="170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e">
        <f>VLOOKUP(E699,INVENTORY!$A$2:$N$96,7,FALSE)</f>
        <v>#N/A</v>
      </c>
      <c r="D716" s="74" t="e">
        <f>VLOOKUP(E699,INVENTORY!$A$2:$N$96,8,FALSE)</f>
        <v>#N/A</v>
      </c>
      <c r="E716" s="74" t="e">
        <f>VLOOKUP(E699,INVENTORY!$A$2:$N$96,9,FALSE)</f>
        <v>#N/A</v>
      </c>
      <c r="G716" s="74"/>
      <c r="H716" s="74"/>
      <c r="I716" s="74" t="e">
        <f>VLOOKUP(K699,INVENTORY!$A$2:$N$96,7,FALSE)</f>
        <v>#N/A</v>
      </c>
      <c r="J716" s="74" t="e">
        <f>VLOOKUP(K699,INVENTORY!$A$2:$N$96,8,FALSE)</f>
        <v>#N/A</v>
      </c>
      <c r="K716" s="74" t="e">
        <f>VLOOKUP(K699,INVENTORY!$A$2:$N$96,9,FALSE)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1" t="e">
        <f>"Function Code: "&amp;VLOOKUP(E699,INVENTORY!$A$2:$Q$96,14,FALSE)</f>
        <v>#N/A</v>
      </c>
      <c r="D718" s="172"/>
      <c r="E718" s="173"/>
      <c r="G718" s="6" t="s">
        <v>4</v>
      </c>
      <c r="H718" s="5"/>
      <c r="I718" s="171" t="e">
        <f>"Function Code: "&amp;VLOOKUP(K699,INVENTORY!$A$2:$Q$96,14,FALSE)</f>
        <v>#N/A</v>
      </c>
      <c r="J718" s="172"/>
      <c r="K718" s="173"/>
    </row>
    <row r="719" spans="1:11" ht="15" customHeight="1" thickBot="1" x14ac:dyDescent="0.3">
      <c r="A719" s="6"/>
      <c r="B719" s="5"/>
      <c r="C719" s="161"/>
      <c r="D719" s="162"/>
      <c r="E719" s="163"/>
      <c r="G719" s="6"/>
      <c r="H719" s="5"/>
      <c r="I719" s="161"/>
      <c r="J719" s="162"/>
      <c r="K719" s="163"/>
    </row>
    <row r="720" spans="1:11" ht="15" customHeight="1" thickBot="1" x14ac:dyDescent="0.3">
      <c r="A720" s="6"/>
      <c r="B720" s="5"/>
      <c r="C720" s="161" t="e">
        <f>"Cosmetic Code: "&amp;VLOOKUP(E699,INVENTORY!$A$2:$Q$96,15,FALSE)</f>
        <v>#N/A</v>
      </c>
      <c r="D720" s="162"/>
      <c r="E720" s="163"/>
      <c r="G720" s="6"/>
      <c r="H720" s="5"/>
      <c r="I720" s="161" t="e">
        <f>"Cosmetic Code: "&amp;VLOOKUP(K699,INVENTORY!$A$2:$Q$96,15,FALSE)</f>
        <v>#N/A</v>
      </c>
      <c r="J720" s="162"/>
      <c r="K720" s="163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4" t="s">
        <v>119</v>
      </c>
      <c r="E724" s="165"/>
      <c r="G724" s="3" t="s">
        <v>0</v>
      </c>
      <c r="H724" s="2" t="s">
        <v>0</v>
      </c>
      <c r="I724" s="1"/>
      <c r="J724" s="164" t="s">
        <v>119</v>
      </c>
      <c r="K724" s="165"/>
    </row>
    <row r="725" spans="1:11" ht="47.25" customHeight="1" thickBot="1" x14ac:dyDescent="0.3"/>
    <row r="726" spans="1:11" ht="15" customHeight="1" x14ac:dyDescent="0.25">
      <c r="A726" s="174" t="s">
        <v>105</v>
      </c>
      <c r="B726" s="175"/>
      <c r="C726" s="175"/>
      <c r="D726" s="175"/>
      <c r="E726" s="176"/>
      <c r="G726" s="174" t="s">
        <v>105</v>
      </c>
      <c r="H726" s="175"/>
      <c r="I726" s="175"/>
      <c r="J726" s="175"/>
      <c r="K726" s="176"/>
    </row>
    <row r="727" spans="1:11" ht="15.75" customHeight="1" thickBot="1" x14ac:dyDescent="0.3">
      <c r="A727" s="177"/>
      <c r="B727" s="178"/>
      <c r="C727" s="178"/>
      <c r="D727" s="178"/>
      <c r="E727" s="179"/>
      <c r="G727" s="177"/>
      <c r="H727" s="178"/>
      <c r="I727" s="178"/>
      <c r="J727" s="178"/>
      <c r="K727" s="179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15</v>
      </c>
      <c r="G728" s="11"/>
      <c r="H728" s="10"/>
      <c r="I728" s="10"/>
      <c r="J728" s="33" t="s">
        <v>42</v>
      </c>
      <c r="K728" s="42">
        <f>'Data-PULLDOWNS'!$B$3*3+E699</f>
        <v>16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45952.531971875003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45952.531971875003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VLOOKUP(E728,INVENTORY!$A$2:$N$96,10,FALSE)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VLOOKUP(K728,INVENTORY!$A$2:$N$96,10,FALSE)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VLOOKUP(E728,INVENTORY!$A$2:$N$96,2,FALSE)</f>
        <v>#N/A</v>
      </c>
      <c r="C731" s="36" t="str">
        <f>"Model: "</f>
        <v xml:space="preserve">Model: </v>
      </c>
      <c r="D731" s="40" t="e">
        <f>VLOOKUP(E728,INVENTORY!$A$2:$N$96,3,FALSE)</f>
        <v>#N/A</v>
      </c>
      <c r="E731" s="38"/>
      <c r="G731" s="34" t="str">
        <f>"Make: "</f>
        <v xml:space="preserve">Make: </v>
      </c>
      <c r="H731" s="35" t="e">
        <f>VLOOKUP(K728,INVENTORY!$A$2:$N$96,2,FALSE)</f>
        <v>#N/A</v>
      </c>
      <c r="I731" s="36" t="str">
        <f>"Model: "</f>
        <v xml:space="preserve">Model: </v>
      </c>
      <c r="J731" s="40" t="e">
        <f>VLOOKUP(K728,INVENTORY!$A$2:$N$96,3,FALSE)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VLOOKUP(E728,INVENTORY!$A$2:$N$96,4,FALSE)&amp;" / "&amp;VLOOKUP(E728,INVENTORY!$A$2:$N$96,5,FALSE)&amp;"GHz"</f>
        <v>#N/A</v>
      </c>
      <c r="C732" s="36"/>
      <c r="D732" s="36" t="str">
        <f>"Memory: "</f>
        <v xml:space="preserve">Memory: </v>
      </c>
      <c r="E732" s="75" t="e">
        <f>VLOOKUP(E728,INVENTORY!$A$2:$N$96,6,FALSE)</f>
        <v>#N/A</v>
      </c>
      <c r="G732" s="34" t="str">
        <f>"CPU/Speed: "</f>
        <v xml:space="preserve">CPU/Speed: </v>
      </c>
      <c r="H732" s="35" t="e">
        <f>VLOOKUP(K728,INVENTORY!$A$2:$N$96,4,FALSE)&amp;" / "&amp;VLOOKUP(K728,INVENTORY!$A$2:$N$96,5,FALSE)&amp;"GHz"</f>
        <v>#N/A</v>
      </c>
      <c r="I732" s="36"/>
      <c r="J732" s="36" t="str">
        <f>"Memory: "</f>
        <v xml:space="preserve">Memory: </v>
      </c>
      <c r="K732" s="75" t="e">
        <f>VLOOKUP(K728,INVENTORY!$A$2:$N$96,6,FALSE)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0" t="s">
        <v>10</v>
      </c>
      <c r="B734" s="181"/>
      <c r="C734" s="87" t="s">
        <v>1</v>
      </c>
      <c r="D734" s="87" t="s">
        <v>9</v>
      </c>
      <c r="E734" s="72" t="s">
        <v>8</v>
      </c>
      <c r="G734" s="180" t="s">
        <v>10</v>
      </c>
      <c r="H734" s="181"/>
      <c r="I734" s="87" t="s">
        <v>1</v>
      </c>
      <c r="J734" s="87" t="s">
        <v>9</v>
      </c>
      <c r="K734" s="72" t="s">
        <v>8</v>
      </c>
    </row>
    <row r="735" spans="1:11" x14ac:dyDescent="0.25">
      <c r="A735" s="166" t="s">
        <v>96</v>
      </c>
      <c r="B735" s="167"/>
      <c r="C735" s="86" t="s">
        <v>13</v>
      </c>
      <c r="D735" s="9"/>
      <c r="E735" s="8"/>
      <c r="G735" s="166" t="s">
        <v>96</v>
      </c>
      <c r="H735" s="167"/>
      <c r="I735" s="86" t="s">
        <v>13</v>
      </c>
      <c r="J735" s="9"/>
      <c r="K735" s="8"/>
    </row>
    <row r="736" spans="1:11" x14ac:dyDescent="0.25">
      <c r="A736" s="166" t="s">
        <v>98</v>
      </c>
      <c r="B736" s="167"/>
      <c r="C736" s="86" t="s">
        <v>13</v>
      </c>
      <c r="D736" s="9"/>
      <c r="E736" s="8"/>
      <c r="G736" s="166" t="s">
        <v>98</v>
      </c>
      <c r="H736" s="167"/>
      <c r="I736" s="86" t="s">
        <v>13</v>
      </c>
      <c r="J736" s="9"/>
      <c r="K736" s="8"/>
    </row>
    <row r="737" spans="1:11" x14ac:dyDescent="0.25">
      <c r="A737" s="166" t="s">
        <v>97</v>
      </c>
      <c r="B737" s="167"/>
      <c r="C737" s="86" t="s">
        <v>13</v>
      </c>
      <c r="D737" s="9"/>
      <c r="E737" s="8"/>
      <c r="G737" s="166" t="s">
        <v>97</v>
      </c>
      <c r="H737" s="167"/>
      <c r="I737" s="86" t="s">
        <v>13</v>
      </c>
      <c r="J737" s="9"/>
      <c r="K737" s="8"/>
    </row>
    <row r="738" spans="1:11" x14ac:dyDescent="0.25">
      <c r="A738" s="166" t="s">
        <v>7</v>
      </c>
      <c r="B738" s="167"/>
      <c r="C738" s="86" t="s">
        <v>13</v>
      </c>
      <c r="D738" s="9"/>
      <c r="E738" s="8"/>
      <c r="G738" s="166" t="s">
        <v>7</v>
      </c>
      <c r="H738" s="167"/>
      <c r="I738" s="86" t="s">
        <v>13</v>
      </c>
      <c r="J738" s="9"/>
      <c r="K738" s="8"/>
    </row>
    <row r="739" spans="1:11" x14ac:dyDescent="0.25">
      <c r="A739" s="166" t="s">
        <v>99</v>
      </c>
      <c r="B739" s="167"/>
      <c r="C739" s="86" t="s">
        <v>13</v>
      </c>
      <c r="D739" s="9"/>
      <c r="E739" s="8"/>
      <c r="G739" s="166" t="s">
        <v>99</v>
      </c>
      <c r="H739" s="167"/>
      <c r="I739" s="86" t="s">
        <v>13</v>
      </c>
      <c r="J739" s="9"/>
      <c r="K739" s="8"/>
    </row>
    <row r="740" spans="1:11" x14ac:dyDescent="0.25">
      <c r="A740" s="166" t="s">
        <v>6</v>
      </c>
      <c r="B740" s="167"/>
      <c r="C740" s="86" t="s">
        <v>13</v>
      </c>
      <c r="D740" s="9"/>
      <c r="E740" s="8"/>
      <c r="G740" s="166" t="s">
        <v>6</v>
      </c>
      <c r="H740" s="167"/>
      <c r="I740" s="86" t="s">
        <v>13</v>
      </c>
      <c r="J740" s="9"/>
      <c r="K740" s="8"/>
    </row>
    <row r="741" spans="1:11" x14ac:dyDescent="0.25">
      <c r="A741" s="166"/>
      <c r="B741" s="167"/>
      <c r="C741" s="86"/>
      <c r="D741" s="9"/>
      <c r="E741" s="8"/>
      <c r="G741" s="166"/>
      <c r="H741" s="167"/>
      <c r="I741" s="86"/>
      <c r="J741" s="9"/>
      <c r="K741" s="8"/>
    </row>
    <row r="742" spans="1:11" x14ac:dyDescent="0.25">
      <c r="A742" s="166"/>
      <c r="B742" s="167"/>
      <c r="C742" s="86"/>
      <c r="D742" s="9"/>
      <c r="E742" s="8"/>
      <c r="G742" s="166"/>
      <c r="H742" s="167"/>
      <c r="I742" s="86"/>
      <c r="J742" s="9"/>
      <c r="K742" s="8"/>
    </row>
    <row r="743" spans="1:11" ht="15.75" thickBot="1" x14ac:dyDescent="0.3">
      <c r="A743" s="168" t="s">
        <v>14</v>
      </c>
      <c r="B743" s="169"/>
      <c r="C743" s="169"/>
      <c r="D743" s="169"/>
      <c r="E743" s="170"/>
      <c r="G743" s="168" t="s">
        <v>14</v>
      </c>
      <c r="H743" s="169"/>
      <c r="I743" s="169"/>
      <c r="J743" s="169"/>
      <c r="K743" s="170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VLOOKUP(E728,INVENTORY!$A$2:$N$96,7,FALSE)</f>
        <v>#N/A</v>
      </c>
      <c r="D745" s="74" t="e">
        <f>VLOOKUP(E728,INVENTORY!$A$2:$N$96,8,FALSE)</f>
        <v>#N/A</v>
      </c>
      <c r="E745" s="74" t="e">
        <f>VLOOKUP(E728,INVENTORY!$A$2:$N$96,9,FALSE)</f>
        <v>#N/A</v>
      </c>
      <c r="G745" s="74"/>
      <c r="H745" s="74"/>
      <c r="I745" s="74" t="e">
        <f>VLOOKUP(K728,INVENTORY!$A$2:$N$96,7,FALSE)</f>
        <v>#N/A</v>
      </c>
      <c r="J745" s="74" t="e">
        <f>VLOOKUP(K728,INVENTORY!$A$2:$N$96,8,FALSE)</f>
        <v>#N/A</v>
      </c>
      <c r="K745" s="74" t="e">
        <f>VLOOKUP(K728,INVENTORY!$A$2:$N$96,9,FALSE)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1" t="e">
        <f>"Function Code: "&amp;VLOOKUP(E728,INVENTORY!$A$2:$Q$96,14,FALSE)</f>
        <v>#N/A</v>
      </c>
      <c r="D747" s="172"/>
      <c r="E747" s="173"/>
      <c r="G747" s="6" t="s">
        <v>4</v>
      </c>
      <c r="H747" s="5"/>
      <c r="I747" s="171" t="e">
        <f>"Function Code: "&amp;VLOOKUP(K728,INVENTORY!$A$2:$Q$96,14,FALSE)</f>
        <v>#N/A</v>
      </c>
      <c r="J747" s="172"/>
      <c r="K747" s="173"/>
    </row>
    <row r="748" spans="1:11" ht="15" customHeight="1" thickBot="1" x14ac:dyDescent="0.3">
      <c r="A748" s="6"/>
      <c r="B748" s="5"/>
      <c r="C748" s="161"/>
      <c r="D748" s="162"/>
      <c r="E748" s="163"/>
      <c r="G748" s="6"/>
      <c r="H748" s="5"/>
      <c r="I748" s="161"/>
      <c r="J748" s="162"/>
      <c r="K748" s="163"/>
    </row>
    <row r="749" spans="1:11" ht="15" customHeight="1" thickBot="1" x14ac:dyDescent="0.3">
      <c r="A749" s="6"/>
      <c r="B749" s="5"/>
      <c r="C749" s="161" t="e">
        <f>"Cosmetic Code: "&amp;VLOOKUP(E728,INVENTORY!$A$2:$Q$96,15,FALSE)</f>
        <v>#N/A</v>
      </c>
      <c r="D749" s="162"/>
      <c r="E749" s="163"/>
      <c r="G749" s="6"/>
      <c r="H749" s="5"/>
      <c r="I749" s="161" t="e">
        <f>"Cosmetic Code: "&amp;VLOOKUP(K728,INVENTORY!$A$2:$Q$96,15,FALSE)</f>
        <v>#N/A</v>
      </c>
      <c r="J749" s="162"/>
      <c r="K749" s="163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4" t="s">
        <v>119</v>
      </c>
      <c r="E753" s="165"/>
      <c r="G753" s="3" t="s">
        <v>0</v>
      </c>
      <c r="H753" s="2" t="s">
        <v>0</v>
      </c>
      <c r="I753" s="1"/>
      <c r="J753" s="164" t="s">
        <v>119</v>
      </c>
      <c r="K753" s="165"/>
    </row>
    <row r="754" spans="1:11" ht="15.75" thickBot="1" x14ac:dyDescent="0.3"/>
    <row r="755" spans="1:11" ht="15" customHeight="1" x14ac:dyDescent="0.25">
      <c r="A755" s="174" t="s">
        <v>105</v>
      </c>
      <c r="B755" s="175"/>
      <c r="C755" s="175"/>
      <c r="D755" s="175"/>
      <c r="E755" s="176"/>
      <c r="G755" s="174" t="s">
        <v>105</v>
      </c>
      <c r="H755" s="175"/>
      <c r="I755" s="175"/>
      <c r="J755" s="175"/>
      <c r="K755" s="176"/>
    </row>
    <row r="756" spans="1:11" ht="15.75" customHeight="1" thickBot="1" x14ac:dyDescent="0.3">
      <c r="A756" s="177"/>
      <c r="B756" s="178"/>
      <c r="C756" s="178"/>
      <c r="D756" s="178"/>
      <c r="E756" s="179"/>
      <c r="G756" s="177"/>
      <c r="H756" s="178"/>
      <c r="I756" s="178"/>
      <c r="J756" s="178"/>
      <c r="K756" s="179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15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45952.531971875003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45952.531971875003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e">
        <f>VLOOKUP(E757,INVENTORY!$A$2:$N$96,10,FALSE)</f>
        <v>#N/A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VLOOKUP(K757,INVENTORY!$A$2:$N$96,10,FALSE)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e">
        <f>VLOOKUP(E757,INVENTORY!$A$2:$N$96,2,FALSE)</f>
        <v>#N/A</v>
      </c>
      <c r="C760" s="36" t="str">
        <f>"Model: "</f>
        <v xml:space="preserve">Model: </v>
      </c>
      <c r="D760" s="40" t="e">
        <f>VLOOKUP(E757,INVENTORY!$A$2:$N$96,3,FALSE)</f>
        <v>#N/A</v>
      </c>
      <c r="E760" s="38"/>
      <c r="G760" s="34" t="str">
        <f>"Make: "</f>
        <v xml:space="preserve">Make: </v>
      </c>
      <c r="H760" s="35" t="e">
        <f>VLOOKUP(K757,INVENTORY!$A$2:$N$96,2,FALSE)</f>
        <v>#N/A</v>
      </c>
      <c r="I760" s="36" t="str">
        <f>"Model: "</f>
        <v xml:space="preserve">Model: </v>
      </c>
      <c r="J760" s="40" t="e">
        <f>VLOOKUP(K757,INVENTORY!$A$2:$N$96,3,FALSE)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e">
        <f>VLOOKUP(E757,INVENTORY!$A$2:$N$96,4,FALSE)&amp;" / "&amp;VLOOKUP(E757,INVENTORY!$A$2:$N$96,5,FALSE)&amp;"GHz"</f>
        <v>#N/A</v>
      </c>
      <c r="C761" s="36"/>
      <c r="D761" s="36" t="str">
        <f>"Memory: "</f>
        <v xml:space="preserve">Memory: </v>
      </c>
      <c r="E761" s="41" t="e">
        <f>VLOOKUP(E757,INVENTORY!$A$2:$N$96,6,FALSE)</f>
        <v>#N/A</v>
      </c>
      <c r="G761" s="34" t="str">
        <f>"CPU/Speed: "</f>
        <v xml:space="preserve">CPU/Speed: </v>
      </c>
      <c r="H761" s="35" t="e">
        <f>VLOOKUP(K757,INVENTORY!$A$2:$N$96,4,FALSE)&amp;" / "&amp;VLOOKUP(K757,INVENTORY!$A$2:$N$96,5,FALSE)&amp;"GHz"</f>
        <v>#N/A</v>
      </c>
      <c r="I761" s="36"/>
      <c r="J761" s="36" t="str">
        <f>"Memory: "</f>
        <v xml:space="preserve">Memory: </v>
      </c>
      <c r="K761" s="75" t="e">
        <f>VLOOKUP(K757,INVENTORY!$A$2:$N$96,6,FALSE)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0" t="s">
        <v>10</v>
      </c>
      <c r="B763" s="181"/>
      <c r="C763" s="87" t="s">
        <v>1</v>
      </c>
      <c r="D763" s="87" t="s">
        <v>9</v>
      </c>
      <c r="E763" s="72" t="s">
        <v>8</v>
      </c>
      <c r="G763" s="180" t="s">
        <v>10</v>
      </c>
      <c r="H763" s="181"/>
      <c r="I763" s="87" t="s">
        <v>1</v>
      </c>
      <c r="J763" s="87" t="s">
        <v>9</v>
      </c>
      <c r="K763" s="72" t="s">
        <v>8</v>
      </c>
    </row>
    <row r="764" spans="1:11" x14ac:dyDescent="0.25">
      <c r="A764" s="166" t="s">
        <v>96</v>
      </c>
      <c r="B764" s="167"/>
      <c r="C764" s="86" t="s">
        <v>13</v>
      </c>
      <c r="D764" s="9"/>
      <c r="E764" s="8"/>
      <c r="G764" s="166" t="s">
        <v>96</v>
      </c>
      <c r="H764" s="167"/>
      <c r="I764" s="86" t="s">
        <v>13</v>
      </c>
      <c r="J764" s="9"/>
      <c r="K764" s="8"/>
    </row>
    <row r="765" spans="1:11" x14ac:dyDescent="0.25">
      <c r="A765" s="166" t="s">
        <v>98</v>
      </c>
      <c r="B765" s="167"/>
      <c r="C765" s="86" t="s">
        <v>13</v>
      </c>
      <c r="D765" s="9"/>
      <c r="E765" s="8"/>
      <c r="G765" s="166" t="s">
        <v>98</v>
      </c>
      <c r="H765" s="167"/>
      <c r="I765" s="86" t="s">
        <v>13</v>
      </c>
      <c r="J765" s="9"/>
      <c r="K765" s="8"/>
    </row>
    <row r="766" spans="1:11" x14ac:dyDescent="0.25">
      <c r="A766" s="166" t="s">
        <v>97</v>
      </c>
      <c r="B766" s="167"/>
      <c r="C766" s="86" t="s">
        <v>13</v>
      </c>
      <c r="D766" s="9"/>
      <c r="E766" s="8"/>
      <c r="G766" s="166" t="s">
        <v>97</v>
      </c>
      <c r="H766" s="167"/>
      <c r="I766" s="86" t="s">
        <v>13</v>
      </c>
      <c r="J766" s="9"/>
      <c r="K766" s="8"/>
    </row>
    <row r="767" spans="1:11" x14ac:dyDescent="0.25">
      <c r="A767" s="166" t="s">
        <v>7</v>
      </c>
      <c r="B767" s="167"/>
      <c r="C767" s="86" t="s">
        <v>13</v>
      </c>
      <c r="D767" s="9"/>
      <c r="E767" s="8"/>
      <c r="G767" s="166" t="s">
        <v>7</v>
      </c>
      <c r="H767" s="167"/>
      <c r="I767" s="86" t="s">
        <v>13</v>
      </c>
      <c r="J767" s="9"/>
      <c r="K767" s="8"/>
    </row>
    <row r="768" spans="1:11" x14ac:dyDescent="0.25">
      <c r="A768" s="166" t="s">
        <v>99</v>
      </c>
      <c r="B768" s="167"/>
      <c r="C768" s="86" t="s">
        <v>13</v>
      </c>
      <c r="D768" s="9"/>
      <c r="E768" s="8"/>
      <c r="G768" s="166" t="s">
        <v>99</v>
      </c>
      <c r="H768" s="167"/>
      <c r="I768" s="86" t="s">
        <v>13</v>
      </c>
      <c r="J768" s="9"/>
      <c r="K768" s="8"/>
    </row>
    <row r="769" spans="1:11" x14ac:dyDescent="0.25">
      <c r="A769" s="166" t="s">
        <v>6</v>
      </c>
      <c r="B769" s="167"/>
      <c r="C769" s="86" t="s">
        <v>13</v>
      </c>
      <c r="D769" s="9"/>
      <c r="E769" s="8"/>
      <c r="G769" s="166" t="s">
        <v>6</v>
      </c>
      <c r="H769" s="167"/>
      <c r="I769" s="86" t="s">
        <v>13</v>
      </c>
      <c r="J769" s="9"/>
      <c r="K769" s="8"/>
    </row>
    <row r="770" spans="1:11" x14ac:dyDescent="0.25">
      <c r="A770" s="166"/>
      <c r="B770" s="167"/>
      <c r="C770" s="86"/>
      <c r="D770" s="9"/>
      <c r="E770" s="8"/>
      <c r="G770" s="166"/>
      <c r="H770" s="167"/>
      <c r="I770" s="86"/>
      <c r="J770" s="9"/>
      <c r="K770" s="8"/>
    </row>
    <row r="771" spans="1:11" x14ac:dyDescent="0.25">
      <c r="A771" s="166"/>
      <c r="B771" s="167"/>
      <c r="C771" s="86"/>
      <c r="D771" s="9"/>
      <c r="E771" s="8"/>
      <c r="G771" s="166"/>
      <c r="H771" s="167"/>
      <c r="I771" s="86"/>
      <c r="J771" s="9"/>
      <c r="K771" s="8"/>
    </row>
    <row r="772" spans="1:11" ht="15.75" thickBot="1" x14ac:dyDescent="0.3">
      <c r="A772" s="168" t="s">
        <v>14</v>
      </c>
      <c r="B772" s="169"/>
      <c r="C772" s="169"/>
      <c r="D772" s="169"/>
      <c r="E772" s="170"/>
      <c r="G772" s="168" t="s">
        <v>14</v>
      </c>
      <c r="H772" s="169"/>
      <c r="I772" s="169"/>
      <c r="J772" s="169"/>
      <c r="K772" s="170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e">
        <f>VLOOKUP(E757,INVENTORY!$A$2:$N$96,7,FALSE)</f>
        <v>#N/A</v>
      </c>
      <c r="D774" s="74" t="e">
        <f>VLOOKUP(E757,INVENTORY!$A$2:$N$96,8,FALSE)</f>
        <v>#N/A</v>
      </c>
      <c r="E774" s="74" t="e">
        <f>VLOOKUP(E757,INVENTORY!$A$2:$N$96,9,FALSE)</f>
        <v>#N/A</v>
      </c>
      <c r="G774" s="74"/>
      <c r="H774" s="74"/>
      <c r="I774" s="74" t="e">
        <f>VLOOKUP(K757,INVENTORY!$A$2:$N$96,7,FALSE)</f>
        <v>#N/A</v>
      </c>
      <c r="J774" s="74" t="e">
        <f>VLOOKUP(K757,INVENTORY!$A$2:$N$96,8,FALSE)</f>
        <v>#N/A</v>
      </c>
      <c r="K774" s="74" t="e">
        <f>VLOOKUP(K757,INVENTORY!$A$2:$N$96,9,FALSE)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1" t="e">
        <f>"Function Code: "&amp;VLOOKUP(E757,INVENTORY!$A$2:$Q$96,14,FALSE)</f>
        <v>#N/A</v>
      </c>
      <c r="D776" s="172"/>
      <c r="E776" s="173"/>
      <c r="G776" s="6" t="s">
        <v>4</v>
      </c>
      <c r="H776" s="5"/>
      <c r="I776" s="171" t="e">
        <f>"Function Code: "&amp;VLOOKUP(K757,INVENTORY!$A$2:$Q$96,14,FALSE)</f>
        <v>#N/A</v>
      </c>
      <c r="J776" s="172"/>
      <c r="K776" s="173"/>
    </row>
    <row r="777" spans="1:11" ht="15" customHeight="1" thickBot="1" x14ac:dyDescent="0.3">
      <c r="A777" s="6"/>
      <c r="B777" s="5"/>
      <c r="C777" s="161"/>
      <c r="D777" s="162"/>
      <c r="E777" s="163"/>
      <c r="G777" s="6"/>
      <c r="H777" s="5"/>
      <c r="I777" s="161"/>
      <c r="J777" s="162"/>
      <c r="K777" s="163"/>
    </row>
    <row r="778" spans="1:11" ht="15" customHeight="1" thickBot="1" x14ac:dyDescent="0.3">
      <c r="A778" s="6"/>
      <c r="B778" s="5"/>
      <c r="C778" s="161" t="e">
        <f>"Cosmetic Code: "&amp;VLOOKUP(E757,INVENTORY!$A$2:$Q$96,15,FALSE)</f>
        <v>#N/A</v>
      </c>
      <c r="D778" s="162"/>
      <c r="E778" s="163"/>
      <c r="G778" s="6"/>
      <c r="H778" s="5"/>
      <c r="I778" s="161" t="e">
        <f>"Cosmetic Code: "&amp;VLOOKUP(K757,INVENTORY!$A$2:$Q$96,15,FALSE)</f>
        <v>#N/A</v>
      </c>
      <c r="J778" s="162"/>
      <c r="K778" s="163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4" t="s">
        <v>119</v>
      </c>
      <c r="E782" s="165"/>
      <c r="G782" s="3" t="s">
        <v>0</v>
      </c>
      <c r="H782" s="2" t="s">
        <v>0</v>
      </c>
      <c r="I782" s="1"/>
      <c r="J782" s="164" t="s">
        <v>119</v>
      </c>
      <c r="K782" s="165"/>
    </row>
    <row r="783" spans="1:11" ht="47.25" customHeight="1" thickBot="1" x14ac:dyDescent="0.3"/>
    <row r="784" spans="1:11" ht="15" customHeight="1" x14ac:dyDescent="0.25">
      <c r="A784" s="174" t="s">
        <v>105</v>
      </c>
      <c r="B784" s="175"/>
      <c r="C784" s="175"/>
      <c r="D784" s="175"/>
      <c r="E784" s="176"/>
      <c r="G784" s="174" t="s">
        <v>105</v>
      </c>
      <c r="H784" s="175"/>
      <c r="I784" s="175"/>
      <c r="J784" s="175"/>
      <c r="K784" s="176"/>
    </row>
    <row r="785" spans="1:11" ht="15.75" customHeight="1" thickBot="1" x14ac:dyDescent="0.3">
      <c r="A785" s="177"/>
      <c r="B785" s="178"/>
      <c r="C785" s="178"/>
      <c r="D785" s="178"/>
      <c r="E785" s="179"/>
      <c r="G785" s="177"/>
      <c r="H785" s="178"/>
      <c r="I785" s="178"/>
      <c r="J785" s="178"/>
      <c r="K785" s="179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16</v>
      </c>
      <c r="G786" s="11"/>
      <c r="H786" s="10"/>
      <c r="I786" s="10"/>
      <c r="J786" s="33" t="s">
        <v>42</v>
      </c>
      <c r="K786" s="42">
        <f>'Data-PULLDOWNS'!$B$3*3+E757</f>
        <v>17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45952.531971875003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45952.531971875003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VLOOKUP(E786,INVENTORY!$A$2:$N$96,10,FALSE)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VLOOKUP(K786,INVENTORY!$A$2:$N$96,10,FALSE)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VLOOKUP(E786,INVENTORY!$A$2:$N$96,2,FALSE)</f>
        <v>#N/A</v>
      </c>
      <c r="C789" s="36" t="str">
        <f>"Model: "</f>
        <v xml:space="preserve">Model: </v>
      </c>
      <c r="D789" s="40" t="e">
        <f>VLOOKUP(E786,INVENTORY!$A$2:$N$96,3,FALSE)</f>
        <v>#N/A</v>
      </c>
      <c r="E789" s="38"/>
      <c r="G789" s="34" t="str">
        <f>"Make: "</f>
        <v xml:space="preserve">Make: </v>
      </c>
      <c r="H789" s="35" t="e">
        <f>VLOOKUP(K786,INVENTORY!$A$2:$N$96,2,FALSE)</f>
        <v>#N/A</v>
      </c>
      <c r="I789" s="36" t="str">
        <f>"Model: "</f>
        <v xml:space="preserve">Model: </v>
      </c>
      <c r="J789" s="40" t="e">
        <f>VLOOKUP(K786,INVENTORY!$A$2:$N$96,3,FALSE)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VLOOKUP(E786,INVENTORY!$A$2:$N$96,4,FALSE)&amp;" / "&amp;VLOOKUP(E786,INVENTORY!$A$2:$N$96,5,FALSE)&amp;"GHz"</f>
        <v>#N/A</v>
      </c>
      <c r="C790" s="36"/>
      <c r="D790" s="36" t="str">
        <f>"Memory: "</f>
        <v xml:space="preserve">Memory: </v>
      </c>
      <c r="E790" s="75" t="e">
        <f>VLOOKUP(E786,INVENTORY!$A$2:$N$96,6,FALSE)</f>
        <v>#N/A</v>
      </c>
      <c r="G790" s="34" t="str">
        <f>"CPU/Speed: "</f>
        <v xml:space="preserve">CPU/Speed: </v>
      </c>
      <c r="H790" s="35" t="e">
        <f>VLOOKUP(K786,INVENTORY!$A$2:$N$96,4,FALSE)&amp;" / "&amp;VLOOKUP(K786,INVENTORY!$A$2:$N$96,5,FALSE)&amp;"GHz"</f>
        <v>#N/A</v>
      </c>
      <c r="I790" s="36"/>
      <c r="J790" s="36" t="str">
        <f>"Memory: "</f>
        <v xml:space="preserve">Memory: </v>
      </c>
      <c r="K790" s="75" t="e">
        <f>VLOOKUP(K786,INVENTORY!$A$2:$N$96,6,FALSE)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0" t="s">
        <v>10</v>
      </c>
      <c r="B792" s="181"/>
      <c r="C792" s="87" t="s">
        <v>1</v>
      </c>
      <c r="D792" s="87" t="s">
        <v>9</v>
      </c>
      <c r="E792" s="72" t="s">
        <v>8</v>
      </c>
      <c r="G792" s="180" t="s">
        <v>10</v>
      </c>
      <c r="H792" s="181"/>
      <c r="I792" s="87" t="s">
        <v>1</v>
      </c>
      <c r="J792" s="87" t="s">
        <v>9</v>
      </c>
      <c r="K792" s="72" t="s">
        <v>8</v>
      </c>
    </row>
    <row r="793" spans="1:11" x14ac:dyDescent="0.25">
      <c r="A793" s="166" t="s">
        <v>96</v>
      </c>
      <c r="B793" s="167"/>
      <c r="C793" s="86" t="s">
        <v>13</v>
      </c>
      <c r="D793" s="9"/>
      <c r="E793" s="8"/>
      <c r="G793" s="166" t="s">
        <v>96</v>
      </c>
      <c r="H793" s="167"/>
      <c r="I793" s="86" t="s">
        <v>13</v>
      </c>
      <c r="J793" s="9"/>
      <c r="K793" s="8"/>
    </row>
    <row r="794" spans="1:11" x14ac:dyDescent="0.25">
      <c r="A794" s="166" t="s">
        <v>98</v>
      </c>
      <c r="B794" s="167"/>
      <c r="C794" s="86" t="s">
        <v>13</v>
      </c>
      <c r="D794" s="9"/>
      <c r="E794" s="8"/>
      <c r="G794" s="166" t="s">
        <v>98</v>
      </c>
      <c r="H794" s="167"/>
      <c r="I794" s="86" t="s">
        <v>13</v>
      </c>
      <c r="J794" s="9"/>
      <c r="K794" s="8"/>
    </row>
    <row r="795" spans="1:11" x14ac:dyDescent="0.25">
      <c r="A795" s="166" t="s">
        <v>97</v>
      </c>
      <c r="B795" s="167"/>
      <c r="C795" s="86" t="s">
        <v>13</v>
      </c>
      <c r="D795" s="9"/>
      <c r="E795" s="8"/>
      <c r="G795" s="166" t="s">
        <v>97</v>
      </c>
      <c r="H795" s="167"/>
      <c r="I795" s="86" t="s">
        <v>13</v>
      </c>
      <c r="J795" s="9"/>
      <c r="K795" s="8"/>
    </row>
    <row r="796" spans="1:11" x14ac:dyDescent="0.25">
      <c r="A796" s="166" t="s">
        <v>7</v>
      </c>
      <c r="B796" s="167"/>
      <c r="C796" s="86" t="s">
        <v>13</v>
      </c>
      <c r="D796" s="9"/>
      <c r="E796" s="8"/>
      <c r="G796" s="166" t="s">
        <v>7</v>
      </c>
      <c r="H796" s="167"/>
      <c r="I796" s="86" t="s">
        <v>13</v>
      </c>
      <c r="J796" s="9"/>
      <c r="K796" s="8"/>
    </row>
    <row r="797" spans="1:11" x14ac:dyDescent="0.25">
      <c r="A797" s="166" t="s">
        <v>99</v>
      </c>
      <c r="B797" s="167"/>
      <c r="C797" s="86" t="s">
        <v>13</v>
      </c>
      <c r="D797" s="9"/>
      <c r="E797" s="8"/>
      <c r="G797" s="166" t="s">
        <v>99</v>
      </c>
      <c r="H797" s="167"/>
      <c r="I797" s="86" t="s">
        <v>13</v>
      </c>
      <c r="J797" s="9"/>
      <c r="K797" s="8"/>
    </row>
    <row r="798" spans="1:11" x14ac:dyDescent="0.25">
      <c r="A798" s="166" t="s">
        <v>6</v>
      </c>
      <c r="B798" s="167"/>
      <c r="C798" s="86" t="s">
        <v>13</v>
      </c>
      <c r="D798" s="9"/>
      <c r="E798" s="8"/>
      <c r="G798" s="166" t="s">
        <v>6</v>
      </c>
      <c r="H798" s="167"/>
      <c r="I798" s="86" t="s">
        <v>13</v>
      </c>
      <c r="J798" s="9"/>
      <c r="K798" s="8"/>
    </row>
    <row r="799" spans="1:11" x14ac:dyDescent="0.25">
      <c r="A799" s="166"/>
      <c r="B799" s="167"/>
      <c r="C799" s="86"/>
      <c r="D799" s="9"/>
      <c r="E799" s="8"/>
      <c r="G799" s="166"/>
      <c r="H799" s="167"/>
      <c r="I799" s="86"/>
      <c r="J799" s="9"/>
      <c r="K799" s="8"/>
    </row>
    <row r="800" spans="1:11" x14ac:dyDescent="0.25">
      <c r="A800" s="166"/>
      <c r="B800" s="167"/>
      <c r="C800" s="86"/>
      <c r="D800" s="9"/>
      <c r="E800" s="8"/>
      <c r="G800" s="166"/>
      <c r="H800" s="167"/>
      <c r="I800" s="86"/>
      <c r="J800" s="9"/>
      <c r="K800" s="8"/>
    </row>
    <row r="801" spans="1:11" ht="15.75" thickBot="1" x14ac:dyDescent="0.3">
      <c r="A801" s="168" t="s">
        <v>14</v>
      </c>
      <c r="B801" s="169"/>
      <c r="C801" s="169"/>
      <c r="D801" s="169"/>
      <c r="E801" s="170"/>
      <c r="G801" s="168" t="s">
        <v>14</v>
      </c>
      <c r="H801" s="169"/>
      <c r="I801" s="169"/>
      <c r="J801" s="169"/>
      <c r="K801" s="170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VLOOKUP(E786,INVENTORY!$A$2:$N$96,7,FALSE)</f>
        <v>#N/A</v>
      </c>
      <c r="D803" s="74" t="e">
        <f>VLOOKUP(E786,INVENTORY!$A$2:$N$96,8,FALSE)</f>
        <v>#N/A</v>
      </c>
      <c r="E803" s="74" t="e">
        <f>VLOOKUP(E786,INVENTORY!$A$2:$N$96,9,FALSE)</f>
        <v>#N/A</v>
      </c>
      <c r="G803" s="74"/>
      <c r="H803" s="74"/>
      <c r="I803" s="74" t="e">
        <f>VLOOKUP(K786,INVENTORY!$A$2:$N$96,7,FALSE)</f>
        <v>#N/A</v>
      </c>
      <c r="J803" s="74" t="e">
        <f>VLOOKUP(K786,INVENTORY!$A$2:$N$96,8,FALSE)</f>
        <v>#N/A</v>
      </c>
      <c r="K803" s="74" t="e">
        <f>VLOOKUP(K786,INVENTORY!$A$2:$N$96,9,FALSE)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1" t="e">
        <f>"Function Code: "&amp;VLOOKUP(E786,INVENTORY!$A$2:$Q$96,14,FALSE)</f>
        <v>#N/A</v>
      </c>
      <c r="D805" s="172"/>
      <c r="E805" s="173"/>
      <c r="G805" s="6" t="s">
        <v>4</v>
      </c>
      <c r="H805" s="5"/>
      <c r="I805" s="171" t="e">
        <f>"Function Code: "&amp;VLOOKUP(K786,INVENTORY!$A$2:$Q$96,14,FALSE)</f>
        <v>#N/A</v>
      </c>
      <c r="J805" s="172"/>
      <c r="K805" s="173"/>
    </row>
    <row r="806" spans="1:11" ht="15" customHeight="1" thickBot="1" x14ac:dyDescent="0.3">
      <c r="A806" s="6"/>
      <c r="B806" s="5"/>
      <c r="C806" s="161"/>
      <c r="D806" s="162"/>
      <c r="E806" s="163"/>
      <c r="G806" s="6"/>
      <c r="H806" s="5"/>
      <c r="I806" s="161"/>
      <c r="J806" s="162"/>
      <c r="K806" s="163"/>
    </row>
    <row r="807" spans="1:11" ht="15" customHeight="1" thickBot="1" x14ac:dyDescent="0.3">
      <c r="A807" s="6"/>
      <c r="B807" s="5"/>
      <c r="C807" s="161" t="e">
        <f>"Cosmetic Code: "&amp;VLOOKUP(E786,INVENTORY!$A$2:$Q$96,15,FALSE)</f>
        <v>#N/A</v>
      </c>
      <c r="D807" s="162"/>
      <c r="E807" s="163"/>
      <c r="G807" s="6"/>
      <c r="H807" s="5"/>
      <c r="I807" s="161" t="e">
        <f>"Cosmetic Code: "&amp;VLOOKUP(K786,INVENTORY!$A$2:$Q$96,15,FALSE)</f>
        <v>#N/A</v>
      </c>
      <c r="J807" s="162"/>
      <c r="K807" s="163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4" t="s">
        <v>119</v>
      </c>
      <c r="E811" s="165"/>
      <c r="G811" s="3" t="s">
        <v>0</v>
      </c>
      <c r="H811" s="2" t="s">
        <v>0</v>
      </c>
      <c r="I811" s="1"/>
      <c r="J811" s="164" t="s">
        <v>119</v>
      </c>
      <c r="K811" s="165"/>
    </row>
    <row r="812" spans="1:11" ht="15.75" thickBot="1" x14ac:dyDescent="0.3"/>
    <row r="813" spans="1:11" ht="15" customHeight="1" x14ac:dyDescent="0.25">
      <c r="A813" s="174" t="s">
        <v>105</v>
      </c>
      <c r="B813" s="175"/>
      <c r="C813" s="175"/>
      <c r="D813" s="175"/>
      <c r="E813" s="176"/>
      <c r="G813" s="174" t="s">
        <v>105</v>
      </c>
      <c r="H813" s="175"/>
      <c r="I813" s="175"/>
      <c r="J813" s="175"/>
      <c r="K813" s="176"/>
    </row>
    <row r="814" spans="1:11" ht="15.75" customHeight="1" thickBot="1" x14ac:dyDescent="0.3">
      <c r="A814" s="177"/>
      <c r="B814" s="178"/>
      <c r="C814" s="178"/>
      <c r="D814" s="178"/>
      <c r="E814" s="179"/>
      <c r="G814" s="177"/>
      <c r="H814" s="178"/>
      <c r="I814" s="178"/>
      <c r="J814" s="178"/>
      <c r="K814" s="179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16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45952.531971875003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45952.531971875003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e">
        <f>VLOOKUP(E815,INVENTORY!$A$2:$N$96,10,FALSE)</f>
        <v>#N/A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VLOOKUP(K815,INVENTORY!$A$2:$N$96,10,FALSE)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e">
        <f>VLOOKUP(E815,INVENTORY!$A$2:$N$96,2,FALSE)</f>
        <v>#N/A</v>
      </c>
      <c r="C818" s="36" t="str">
        <f>"Model: "</f>
        <v xml:space="preserve">Model: </v>
      </c>
      <c r="D818" s="40" t="e">
        <f>VLOOKUP(E815,INVENTORY!$A$2:$N$96,3,FALSE)</f>
        <v>#N/A</v>
      </c>
      <c r="E818" s="38"/>
      <c r="G818" s="34" t="str">
        <f>"Make: "</f>
        <v xml:space="preserve">Make: </v>
      </c>
      <c r="H818" s="35" t="e">
        <f>VLOOKUP(K815,INVENTORY!$A$2:$N$96,2,FALSE)</f>
        <v>#N/A</v>
      </c>
      <c r="I818" s="36" t="str">
        <f>"Model: "</f>
        <v xml:space="preserve">Model: </v>
      </c>
      <c r="J818" s="40" t="e">
        <f>VLOOKUP(K815,INVENTORY!$A$2:$N$96,3,FALSE)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e">
        <f>VLOOKUP(E815,INVENTORY!$A$2:$N$96,4,FALSE)&amp;" / "&amp;VLOOKUP(E815,INVENTORY!$A$2:$N$96,5,FALSE)&amp;"GHz"</f>
        <v>#N/A</v>
      </c>
      <c r="C819" s="36"/>
      <c r="D819" s="36" t="str">
        <f>"Memory: "</f>
        <v xml:space="preserve">Memory: </v>
      </c>
      <c r="E819" s="41" t="e">
        <f>VLOOKUP(E815,INVENTORY!$A$2:$N$96,6,FALSE)</f>
        <v>#N/A</v>
      </c>
      <c r="G819" s="34" t="str">
        <f>"CPU/Speed: "</f>
        <v xml:space="preserve">CPU/Speed: </v>
      </c>
      <c r="H819" s="35" t="e">
        <f>VLOOKUP(K815,INVENTORY!$A$2:$N$96,4,FALSE)&amp;" / "&amp;VLOOKUP(K815,INVENTORY!$A$2:$N$96,5,FALSE)&amp;"GHz"</f>
        <v>#N/A</v>
      </c>
      <c r="I819" s="36"/>
      <c r="J819" s="36" t="str">
        <f>"Memory: "</f>
        <v xml:space="preserve">Memory: </v>
      </c>
      <c r="K819" s="75" t="e">
        <f>VLOOKUP(K815,INVENTORY!$A$2:$N$96,6,FALSE)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0" t="s">
        <v>10</v>
      </c>
      <c r="B821" s="181"/>
      <c r="C821" s="87" t="s">
        <v>1</v>
      </c>
      <c r="D821" s="87" t="s">
        <v>9</v>
      </c>
      <c r="E821" s="72" t="s">
        <v>8</v>
      </c>
      <c r="G821" s="180" t="s">
        <v>10</v>
      </c>
      <c r="H821" s="181"/>
      <c r="I821" s="87" t="s">
        <v>1</v>
      </c>
      <c r="J821" s="87" t="s">
        <v>9</v>
      </c>
      <c r="K821" s="72" t="s">
        <v>8</v>
      </c>
    </row>
    <row r="822" spans="1:11" x14ac:dyDescent="0.25">
      <c r="A822" s="166" t="s">
        <v>96</v>
      </c>
      <c r="B822" s="167"/>
      <c r="C822" s="86" t="s">
        <v>13</v>
      </c>
      <c r="D822" s="9"/>
      <c r="E822" s="8"/>
      <c r="G822" s="166" t="s">
        <v>96</v>
      </c>
      <c r="H822" s="167"/>
      <c r="I822" s="86" t="s">
        <v>13</v>
      </c>
      <c r="J822" s="9"/>
      <c r="K822" s="8"/>
    </row>
    <row r="823" spans="1:11" x14ac:dyDescent="0.25">
      <c r="A823" s="166" t="s">
        <v>98</v>
      </c>
      <c r="B823" s="167"/>
      <c r="C823" s="86" t="s">
        <v>13</v>
      </c>
      <c r="D823" s="9"/>
      <c r="E823" s="8"/>
      <c r="G823" s="166" t="s">
        <v>98</v>
      </c>
      <c r="H823" s="167"/>
      <c r="I823" s="86" t="s">
        <v>13</v>
      </c>
      <c r="J823" s="9"/>
      <c r="K823" s="8"/>
    </row>
    <row r="824" spans="1:11" x14ac:dyDescent="0.25">
      <c r="A824" s="166" t="s">
        <v>97</v>
      </c>
      <c r="B824" s="167"/>
      <c r="C824" s="86" t="s">
        <v>13</v>
      </c>
      <c r="D824" s="9"/>
      <c r="E824" s="8"/>
      <c r="G824" s="166" t="s">
        <v>97</v>
      </c>
      <c r="H824" s="167"/>
      <c r="I824" s="86" t="s">
        <v>13</v>
      </c>
      <c r="J824" s="9"/>
      <c r="K824" s="8"/>
    </row>
    <row r="825" spans="1:11" x14ac:dyDescent="0.25">
      <c r="A825" s="166" t="s">
        <v>7</v>
      </c>
      <c r="B825" s="167"/>
      <c r="C825" s="86" t="s">
        <v>13</v>
      </c>
      <c r="D825" s="9"/>
      <c r="E825" s="8"/>
      <c r="G825" s="166" t="s">
        <v>7</v>
      </c>
      <c r="H825" s="167"/>
      <c r="I825" s="86" t="s">
        <v>13</v>
      </c>
      <c r="J825" s="9"/>
      <c r="K825" s="8"/>
    </row>
    <row r="826" spans="1:11" x14ac:dyDescent="0.25">
      <c r="A826" s="166" t="s">
        <v>99</v>
      </c>
      <c r="B826" s="167"/>
      <c r="C826" s="86" t="s">
        <v>13</v>
      </c>
      <c r="D826" s="9"/>
      <c r="E826" s="8"/>
      <c r="G826" s="166" t="s">
        <v>99</v>
      </c>
      <c r="H826" s="167"/>
      <c r="I826" s="86" t="s">
        <v>13</v>
      </c>
      <c r="J826" s="9"/>
      <c r="K826" s="8"/>
    </row>
    <row r="827" spans="1:11" x14ac:dyDescent="0.25">
      <c r="A827" s="166" t="s">
        <v>6</v>
      </c>
      <c r="B827" s="167"/>
      <c r="C827" s="86" t="s">
        <v>13</v>
      </c>
      <c r="D827" s="9"/>
      <c r="E827" s="8"/>
      <c r="G827" s="166" t="s">
        <v>6</v>
      </c>
      <c r="H827" s="167"/>
      <c r="I827" s="86" t="s">
        <v>13</v>
      </c>
      <c r="J827" s="9"/>
      <c r="K827" s="8"/>
    </row>
    <row r="828" spans="1:11" x14ac:dyDescent="0.25">
      <c r="A828" s="166"/>
      <c r="B828" s="167"/>
      <c r="C828" s="86"/>
      <c r="D828" s="9"/>
      <c r="E828" s="8"/>
      <c r="G828" s="166"/>
      <c r="H828" s="167"/>
      <c r="I828" s="86"/>
      <c r="J828" s="9"/>
      <c r="K828" s="8"/>
    </row>
    <row r="829" spans="1:11" x14ac:dyDescent="0.25">
      <c r="A829" s="166"/>
      <c r="B829" s="167"/>
      <c r="C829" s="86"/>
      <c r="D829" s="9"/>
      <c r="E829" s="8"/>
      <c r="G829" s="166"/>
      <c r="H829" s="167"/>
      <c r="I829" s="86"/>
      <c r="J829" s="9"/>
      <c r="K829" s="8"/>
    </row>
    <row r="830" spans="1:11" ht="15.75" thickBot="1" x14ac:dyDescent="0.3">
      <c r="A830" s="168" t="s">
        <v>14</v>
      </c>
      <c r="B830" s="169"/>
      <c r="C830" s="169"/>
      <c r="D830" s="169"/>
      <c r="E830" s="170"/>
      <c r="G830" s="168" t="s">
        <v>14</v>
      </c>
      <c r="H830" s="169"/>
      <c r="I830" s="169"/>
      <c r="J830" s="169"/>
      <c r="K830" s="170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e">
        <f>VLOOKUP(E815,INVENTORY!$A$2:$N$96,7,FALSE)</f>
        <v>#N/A</v>
      </c>
      <c r="D832" s="74" t="e">
        <f>VLOOKUP(E815,INVENTORY!$A$2:$N$96,8,FALSE)</f>
        <v>#N/A</v>
      </c>
      <c r="E832" s="74" t="e">
        <f>VLOOKUP(E815,INVENTORY!$A$2:$N$96,9,FALSE)</f>
        <v>#N/A</v>
      </c>
      <c r="G832" s="74"/>
      <c r="H832" s="74"/>
      <c r="I832" s="74" t="e">
        <f>VLOOKUP(K815,INVENTORY!$A$2:$N$96,7,FALSE)</f>
        <v>#N/A</v>
      </c>
      <c r="J832" s="74" t="e">
        <f>VLOOKUP(K815,INVENTORY!$A$2:$N$96,8,FALSE)</f>
        <v>#N/A</v>
      </c>
      <c r="K832" s="74" t="e">
        <f>VLOOKUP(K815,INVENTORY!$A$2:$N$96,9,FALSE)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1" t="e">
        <f>"Function Code: "&amp;VLOOKUP(E815,INVENTORY!$A$2:$Q$96,14,FALSE)</f>
        <v>#N/A</v>
      </c>
      <c r="D834" s="172"/>
      <c r="E834" s="173"/>
      <c r="G834" s="6" t="s">
        <v>4</v>
      </c>
      <c r="H834" s="5"/>
      <c r="I834" s="171" t="e">
        <f>"Function Code: "&amp;VLOOKUP(K815,INVENTORY!$A$2:$Q$96,14,FALSE)</f>
        <v>#N/A</v>
      </c>
      <c r="J834" s="172"/>
      <c r="K834" s="173"/>
    </row>
    <row r="835" spans="1:11" ht="15" customHeight="1" thickBot="1" x14ac:dyDescent="0.3">
      <c r="A835" s="6"/>
      <c r="B835" s="5"/>
      <c r="C835" s="161"/>
      <c r="D835" s="162"/>
      <c r="E835" s="163"/>
      <c r="G835" s="6"/>
      <c r="H835" s="5"/>
      <c r="I835" s="161"/>
      <c r="J835" s="162"/>
      <c r="K835" s="163"/>
    </row>
    <row r="836" spans="1:11" ht="15" customHeight="1" thickBot="1" x14ac:dyDescent="0.3">
      <c r="A836" s="6"/>
      <c r="B836" s="5"/>
      <c r="C836" s="161" t="e">
        <f>"Cosmetic Code: "&amp;VLOOKUP(E815,INVENTORY!$A$2:$Q$96,15,FALSE)</f>
        <v>#N/A</v>
      </c>
      <c r="D836" s="162"/>
      <c r="E836" s="163"/>
      <c r="G836" s="6"/>
      <c r="H836" s="5"/>
      <c r="I836" s="161" t="e">
        <f>"Cosmetic Code: "&amp;VLOOKUP(K815,INVENTORY!$A$2:$Q$96,15,FALSE)</f>
        <v>#N/A</v>
      </c>
      <c r="J836" s="162"/>
      <c r="K836" s="163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4" t="s">
        <v>119</v>
      </c>
      <c r="E840" s="165"/>
      <c r="G840" s="3" t="s">
        <v>0</v>
      </c>
      <c r="H840" s="2" t="s">
        <v>0</v>
      </c>
      <c r="I840" s="1"/>
      <c r="J840" s="164" t="s">
        <v>119</v>
      </c>
      <c r="K840" s="165"/>
    </row>
    <row r="841" spans="1:11" ht="47.25" customHeight="1" thickBot="1" x14ac:dyDescent="0.3"/>
    <row r="842" spans="1:11" ht="15" customHeight="1" x14ac:dyDescent="0.25">
      <c r="A842" s="174" t="s">
        <v>105</v>
      </c>
      <c r="B842" s="175"/>
      <c r="C842" s="175"/>
      <c r="D842" s="175"/>
      <c r="E842" s="176"/>
      <c r="G842" s="174" t="s">
        <v>105</v>
      </c>
      <c r="H842" s="175"/>
      <c r="I842" s="175"/>
      <c r="J842" s="175"/>
      <c r="K842" s="176"/>
    </row>
    <row r="843" spans="1:11" ht="15.75" customHeight="1" thickBot="1" x14ac:dyDescent="0.3">
      <c r="A843" s="177"/>
      <c r="B843" s="178"/>
      <c r="C843" s="178"/>
      <c r="D843" s="178"/>
      <c r="E843" s="179"/>
      <c r="G843" s="177"/>
      <c r="H843" s="178"/>
      <c r="I843" s="178"/>
      <c r="J843" s="178"/>
      <c r="K843" s="179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17</v>
      </c>
      <c r="G844" s="11"/>
      <c r="H844" s="10"/>
      <c r="I844" s="10"/>
      <c r="J844" s="33" t="s">
        <v>42</v>
      </c>
      <c r="K844" s="42">
        <f>'Data-PULLDOWNS'!$B$3*3+E815</f>
        <v>18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45952.531971875003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45952.531971875003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VLOOKUP(E844,INVENTORY!$A$2:$N$96,10,FALSE)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VLOOKUP(K844,INVENTORY!$A$2:$N$96,10,FALSE)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VLOOKUP(E844,INVENTORY!$A$2:$N$96,2,FALSE)</f>
        <v>#N/A</v>
      </c>
      <c r="C847" s="36" t="str">
        <f>"Model: "</f>
        <v xml:space="preserve">Model: </v>
      </c>
      <c r="D847" s="40" t="e">
        <f>VLOOKUP(E844,INVENTORY!$A$2:$N$96,3,FALSE)</f>
        <v>#N/A</v>
      </c>
      <c r="E847" s="38"/>
      <c r="G847" s="34" t="str">
        <f>"Make: "</f>
        <v xml:space="preserve">Make: </v>
      </c>
      <c r="H847" s="35" t="e">
        <f>VLOOKUP(K844,INVENTORY!$A$2:$N$96,2,FALSE)</f>
        <v>#N/A</v>
      </c>
      <c r="I847" s="36" t="str">
        <f>"Model: "</f>
        <v xml:space="preserve">Model: </v>
      </c>
      <c r="J847" s="40" t="e">
        <f>VLOOKUP(K844,INVENTORY!$A$2:$N$96,3,FALSE)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VLOOKUP(E844,INVENTORY!$A$2:$N$96,4,FALSE)&amp;" / "&amp;VLOOKUP(E844,INVENTORY!$A$2:$N$96,5,FALSE)&amp;"GHz"</f>
        <v>#N/A</v>
      </c>
      <c r="C848" s="36"/>
      <c r="D848" s="36" t="str">
        <f>"Memory: "</f>
        <v xml:space="preserve">Memory: </v>
      </c>
      <c r="E848" s="75" t="e">
        <f>VLOOKUP(E844,INVENTORY!$A$2:$N$96,6,FALSE)</f>
        <v>#N/A</v>
      </c>
      <c r="G848" s="34" t="str">
        <f>"CPU/Speed: "</f>
        <v xml:space="preserve">CPU/Speed: </v>
      </c>
      <c r="H848" s="35" t="e">
        <f>VLOOKUP(K844,INVENTORY!$A$2:$N$96,4,FALSE)&amp;" / "&amp;VLOOKUP(K844,INVENTORY!$A$2:$N$96,5,FALSE)&amp;"GHz"</f>
        <v>#N/A</v>
      </c>
      <c r="I848" s="36"/>
      <c r="J848" s="36" t="str">
        <f>"Memory: "</f>
        <v xml:space="preserve">Memory: </v>
      </c>
      <c r="K848" s="75" t="e">
        <f>VLOOKUP(K844,INVENTORY!$A$2:$N$96,6,FALSE)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0" t="s">
        <v>10</v>
      </c>
      <c r="B850" s="181"/>
      <c r="C850" s="87" t="s">
        <v>1</v>
      </c>
      <c r="D850" s="87" t="s">
        <v>9</v>
      </c>
      <c r="E850" s="72" t="s">
        <v>8</v>
      </c>
      <c r="G850" s="180" t="s">
        <v>10</v>
      </c>
      <c r="H850" s="181"/>
      <c r="I850" s="87" t="s">
        <v>1</v>
      </c>
      <c r="J850" s="87" t="s">
        <v>9</v>
      </c>
      <c r="K850" s="72" t="s">
        <v>8</v>
      </c>
    </row>
    <row r="851" spans="1:11" x14ac:dyDescent="0.25">
      <c r="A851" s="166" t="s">
        <v>96</v>
      </c>
      <c r="B851" s="167"/>
      <c r="C851" s="86" t="s">
        <v>13</v>
      </c>
      <c r="D851" s="9"/>
      <c r="E851" s="8"/>
      <c r="G851" s="166" t="s">
        <v>96</v>
      </c>
      <c r="H851" s="167"/>
      <c r="I851" s="86" t="s">
        <v>13</v>
      </c>
      <c r="J851" s="9"/>
      <c r="K851" s="8"/>
    </row>
    <row r="852" spans="1:11" x14ac:dyDescent="0.25">
      <c r="A852" s="166" t="s">
        <v>98</v>
      </c>
      <c r="B852" s="167"/>
      <c r="C852" s="86" t="s">
        <v>13</v>
      </c>
      <c r="D852" s="9"/>
      <c r="E852" s="8"/>
      <c r="G852" s="166" t="s">
        <v>98</v>
      </c>
      <c r="H852" s="167"/>
      <c r="I852" s="86" t="s">
        <v>13</v>
      </c>
      <c r="J852" s="9"/>
      <c r="K852" s="8"/>
    </row>
    <row r="853" spans="1:11" x14ac:dyDescent="0.25">
      <c r="A853" s="166" t="s">
        <v>97</v>
      </c>
      <c r="B853" s="167"/>
      <c r="C853" s="86" t="s">
        <v>13</v>
      </c>
      <c r="D853" s="9"/>
      <c r="E853" s="8"/>
      <c r="G853" s="166" t="s">
        <v>97</v>
      </c>
      <c r="H853" s="167"/>
      <c r="I853" s="86" t="s">
        <v>13</v>
      </c>
      <c r="J853" s="9"/>
      <c r="K853" s="8"/>
    </row>
    <row r="854" spans="1:11" x14ac:dyDescent="0.25">
      <c r="A854" s="166" t="s">
        <v>7</v>
      </c>
      <c r="B854" s="167"/>
      <c r="C854" s="86" t="s">
        <v>13</v>
      </c>
      <c r="D854" s="9"/>
      <c r="E854" s="8"/>
      <c r="G854" s="166" t="s">
        <v>7</v>
      </c>
      <c r="H854" s="167"/>
      <c r="I854" s="86" t="s">
        <v>13</v>
      </c>
      <c r="J854" s="9"/>
      <c r="K854" s="8"/>
    </row>
    <row r="855" spans="1:11" x14ac:dyDescent="0.25">
      <c r="A855" s="166" t="s">
        <v>99</v>
      </c>
      <c r="B855" s="167"/>
      <c r="C855" s="86" t="s">
        <v>13</v>
      </c>
      <c r="D855" s="9"/>
      <c r="E855" s="8"/>
      <c r="G855" s="166" t="s">
        <v>99</v>
      </c>
      <c r="H855" s="167"/>
      <c r="I855" s="86" t="s">
        <v>13</v>
      </c>
      <c r="J855" s="9"/>
      <c r="K855" s="8"/>
    </row>
    <row r="856" spans="1:11" x14ac:dyDescent="0.25">
      <c r="A856" s="166" t="s">
        <v>6</v>
      </c>
      <c r="B856" s="167"/>
      <c r="C856" s="86" t="s">
        <v>13</v>
      </c>
      <c r="D856" s="9"/>
      <c r="E856" s="8"/>
      <c r="G856" s="166" t="s">
        <v>6</v>
      </c>
      <c r="H856" s="167"/>
      <c r="I856" s="86" t="s">
        <v>13</v>
      </c>
      <c r="J856" s="9"/>
      <c r="K856" s="8"/>
    </row>
    <row r="857" spans="1:11" x14ac:dyDescent="0.25">
      <c r="A857" s="166"/>
      <c r="B857" s="167"/>
      <c r="C857" s="86"/>
      <c r="D857" s="9"/>
      <c r="E857" s="8"/>
      <c r="G857" s="166"/>
      <c r="H857" s="167"/>
      <c r="I857" s="86"/>
      <c r="J857" s="9"/>
      <c r="K857" s="8"/>
    </row>
    <row r="858" spans="1:11" x14ac:dyDescent="0.25">
      <c r="A858" s="166"/>
      <c r="B858" s="167"/>
      <c r="C858" s="86"/>
      <c r="D858" s="9"/>
      <c r="E858" s="8"/>
      <c r="G858" s="166"/>
      <c r="H858" s="167"/>
      <c r="I858" s="86"/>
      <c r="J858" s="9"/>
      <c r="K858" s="8"/>
    </row>
    <row r="859" spans="1:11" ht="15.75" thickBot="1" x14ac:dyDescent="0.3">
      <c r="A859" s="168" t="s">
        <v>14</v>
      </c>
      <c r="B859" s="169"/>
      <c r="C859" s="169"/>
      <c r="D859" s="169"/>
      <c r="E859" s="170"/>
      <c r="G859" s="168" t="s">
        <v>14</v>
      </c>
      <c r="H859" s="169"/>
      <c r="I859" s="169"/>
      <c r="J859" s="169"/>
      <c r="K859" s="170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VLOOKUP(E844,INVENTORY!$A$2:$N$96,7,FALSE)</f>
        <v>#N/A</v>
      </c>
      <c r="D861" s="74" t="e">
        <f>VLOOKUP(E844,INVENTORY!$A$2:$N$96,8,FALSE)</f>
        <v>#N/A</v>
      </c>
      <c r="E861" s="74" t="e">
        <f>VLOOKUP(E844,INVENTORY!$A$2:$N$96,9,FALSE)</f>
        <v>#N/A</v>
      </c>
      <c r="G861" s="74"/>
      <c r="H861" s="74"/>
      <c r="I861" s="74" t="e">
        <f>VLOOKUP(K844,INVENTORY!$A$2:$N$96,7,FALSE)</f>
        <v>#N/A</v>
      </c>
      <c r="J861" s="74" t="e">
        <f>VLOOKUP(K844,INVENTORY!$A$2:$N$96,8,FALSE)</f>
        <v>#N/A</v>
      </c>
      <c r="K861" s="74" t="e">
        <f>VLOOKUP(K844,INVENTORY!$A$2:$N$96,9,FALSE)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1" t="e">
        <f>"Function Code: "&amp;VLOOKUP(E844,INVENTORY!$A$2:$Q$96,14,FALSE)</f>
        <v>#N/A</v>
      </c>
      <c r="D863" s="172"/>
      <c r="E863" s="173"/>
      <c r="G863" s="6" t="s">
        <v>4</v>
      </c>
      <c r="H863" s="5"/>
      <c r="I863" s="171" t="e">
        <f>"Function Code: "&amp;VLOOKUP(K844,INVENTORY!$A$2:$Q$96,14,FALSE)</f>
        <v>#N/A</v>
      </c>
      <c r="J863" s="172"/>
      <c r="K863" s="173"/>
    </row>
    <row r="864" spans="1:11" ht="15" customHeight="1" thickBot="1" x14ac:dyDescent="0.3">
      <c r="A864" s="6"/>
      <c r="B864" s="5"/>
      <c r="C864" s="161"/>
      <c r="D864" s="162"/>
      <c r="E864" s="163"/>
      <c r="G864" s="6"/>
      <c r="H864" s="5"/>
      <c r="I864" s="161"/>
      <c r="J864" s="162"/>
      <c r="K864" s="163"/>
    </row>
    <row r="865" spans="1:11" ht="15" customHeight="1" thickBot="1" x14ac:dyDescent="0.3">
      <c r="A865" s="6"/>
      <c r="B865" s="5"/>
      <c r="C865" s="161" t="e">
        <f>"Cosmetic Code: "&amp;VLOOKUP(E844,INVENTORY!$A$2:$Q$96,15,FALSE)</f>
        <v>#N/A</v>
      </c>
      <c r="D865" s="162"/>
      <c r="E865" s="163"/>
      <c r="G865" s="6"/>
      <c r="H865" s="5"/>
      <c r="I865" s="161" t="e">
        <f>"Cosmetic Code: "&amp;VLOOKUP(K844,INVENTORY!$A$2:$Q$96,15,FALSE)</f>
        <v>#N/A</v>
      </c>
      <c r="J865" s="162"/>
      <c r="K865" s="163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4" t="s">
        <v>119</v>
      </c>
      <c r="E869" s="165"/>
      <c r="G869" s="3" t="s">
        <v>0</v>
      </c>
      <c r="H869" s="2" t="s">
        <v>0</v>
      </c>
      <c r="I869" s="1"/>
      <c r="J869" s="164" t="s">
        <v>119</v>
      </c>
      <c r="K869" s="165"/>
    </row>
    <row r="870" spans="1:11" ht="15.75" thickBot="1" x14ac:dyDescent="0.3"/>
    <row r="871" spans="1:11" ht="15" customHeight="1" x14ac:dyDescent="0.25">
      <c r="A871" s="174" t="s">
        <v>105</v>
      </c>
      <c r="B871" s="175"/>
      <c r="C871" s="175"/>
      <c r="D871" s="175"/>
      <c r="E871" s="176"/>
      <c r="G871" s="174" t="s">
        <v>105</v>
      </c>
      <c r="H871" s="175"/>
      <c r="I871" s="175"/>
      <c r="J871" s="175"/>
      <c r="K871" s="176"/>
    </row>
    <row r="872" spans="1:11" ht="15.75" customHeight="1" thickBot="1" x14ac:dyDescent="0.3">
      <c r="A872" s="177"/>
      <c r="B872" s="178"/>
      <c r="C872" s="178"/>
      <c r="D872" s="178"/>
      <c r="E872" s="179"/>
      <c r="G872" s="177"/>
      <c r="H872" s="178"/>
      <c r="I872" s="178"/>
      <c r="J872" s="178"/>
      <c r="K872" s="179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17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45952.531971875003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45952.531971875003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VLOOKUP(E873,INVENTORY!$A$2:$N$96,10,FALSE)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VLOOKUP(K873,INVENTORY!$A$2:$N$96,10,FALSE)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VLOOKUP(E873,INVENTORY!$A$2:$N$96,2,FALSE)</f>
        <v>#N/A</v>
      </c>
      <c r="C876" s="36" t="str">
        <f>"Model: "</f>
        <v xml:space="preserve">Model: </v>
      </c>
      <c r="D876" s="40" t="e">
        <f>VLOOKUP(E873,INVENTORY!$A$2:$N$96,3,FALSE)</f>
        <v>#N/A</v>
      </c>
      <c r="E876" s="38"/>
      <c r="G876" s="34" t="str">
        <f>"Make: "</f>
        <v xml:space="preserve">Make: </v>
      </c>
      <c r="H876" s="35" t="e">
        <f>VLOOKUP(K873,INVENTORY!$A$2:$N$96,2,FALSE)</f>
        <v>#N/A</v>
      </c>
      <c r="I876" s="36" t="str">
        <f>"Model: "</f>
        <v xml:space="preserve">Model: </v>
      </c>
      <c r="J876" s="40" t="e">
        <f>VLOOKUP(K873,INVENTORY!$A$2:$N$96,3,FALSE)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VLOOKUP(E873,INVENTORY!$A$2:$N$96,4,FALSE)&amp;" / "&amp;VLOOKUP(E873,INVENTORY!$A$2:$N$96,5,FALSE)&amp;"GHz"</f>
        <v>#N/A</v>
      </c>
      <c r="C877" s="36"/>
      <c r="D877" s="36" t="str">
        <f>"Memory: "</f>
        <v xml:space="preserve">Memory: </v>
      </c>
      <c r="E877" s="41" t="e">
        <f>VLOOKUP(E873,INVENTORY!$A$2:$N$96,6,FALSE)</f>
        <v>#N/A</v>
      </c>
      <c r="G877" s="34" t="str">
        <f>"CPU/Speed: "</f>
        <v xml:space="preserve">CPU/Speed: </v>
      </c>
      <c r="H877" s="35" t="e">
        <f>VLOOKUP(K873,INVENTORY!$A$2:$N$96,4,FALSE)&amp;" / "&amp;VLOOKUP(K873,INVENTORY!$A$2:$N$96,5,FALSE)&amp;"GHz"</f>
        <v>#N/A</v>
      </c>
      <c r="I877" s="36"/>
      <c r="J877" s="36" t="str">
        <f>"Memory: "</f>
        <v xml:space="preserve">Memory: </v>
      </c>
      <c r="K877" s="75" t="e">
        <f>VLOOKUP(K873,INVENTORY!$A$2:$N$96,6,FALSE)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0" t="s">
        <v>10</v>
      </c>
      <c r="B879" s="181"/>
      <c r="C879" s="87" t="s">
        <v>1</v>
      </c>
      <c r="D879" s="87" t="s">
        <v>9</v>
      </c>
      <c r="E879" s="72" t="s">
        <v>8</v>
      </c>
      <c r="G879" s="180" t="s">
        <v>10</v>
      </c>
      <c r="H879" s="181"/>
      <c r="I879" s="87" t="s">
        <v>1</v>
      </c>
      <c r="J879" s="87" t="s">
        <v>9</v>
      </c>
      <c r="K879" s="72" t="s">
        <v>8</v>
      </c>
    </row>
    <row r="880" spans="1:11" x14ac:dyDescent="0.25">
      <c r="A880" s="166" t="s">
        <v>96</v>
      </c>
      <c r="B880" s="167"/>
      <c r="C880" s="86" t="s">
        <v>13</v>
      </c>
      <c r="D880" s="9"/>
      <c r="E880" s="8"/>
      <c r="G880" s="166" t="s">
        <v>96</v>
      </c>
      <c r="H880" s="167"/>
      <c r="I880" s="86" t="s">
        <v>13</v>
      </c>
      <c r="J880" s="9"/>
      <c r="K880" s="8"/>
    </row>
    <row r="881" spans="1:11" x14ac:dyDescent="0.25">
      <c r="A881" s="166" t="s">
        <v>98</v>
      </c>
      <c r="B881" s="167"/>
      <c r="C881" s="86" t="s">
        <v>13</v>
      </c>
      <c r="D881" s="9"/>
      <c r="E881" s="8"/>
      <c r="G881" s="166" t="s">
        <v>98</v>
      </c>
      <c r="H881" s="167"/>
      <c r="I881" s="86" t="s">
        <v>13</v>
      </c>
      <c r="J881" s="9"/>
      <c r="K881" s="8"/>
    </row>
    <row r="882" spans="1:11" x14ac:dyDescent="0.25">
      <c r="A882" s="166" t="s">
        <v>97</v>
      </c>
      <c r="B882" s="167"/>
      <c r="C882" s="86" t="s">
        <v>13</v>
      </c>
      <c r="D882" s="9"/>
      <c r="E882" s="8"/>
      <c r="G882" s="166" t="s">
        <v>97</v>
      </c>
      <c r="H882" s="167"/>
      <c r="I882" s="86" t="s">
        <v>13</v>
      </c>
      <c r="J882" s="9"/>
      <c r="K882" s="8"/>
    </row>
    <row r="883" spans="1:11" x14ac:dyDescent="0.25">
      <c r="A883" s="166" t="s">
        <v>7</v>
      </c>
      <c r="B883" s="167"/>
      <c r="C883" s="86" t="s">
        <v>13</v>
      </c>
      <c r="D883" s="9"/>
      <c r="E883" s="8"/>
      <c r="G883" s="166" t="s">
        <v>7</v>
      </c>
      <c r="H883" s="167"/>
      <c r="I883" s="86" t="s">
        <v>13</v>
      </c>
      <c r="J883" s="9"/>
      <c r="K883" s="8"/>
    </row>
    <row r="884" spans="1:11" x14ac:dyDescent="0.25">
      <c r="A884" s="166" t="s">
        <v>99</v>
      </c>
      <c r="B884" s="167"/>
      <c r="C884" s="86" t="s">
        <v>13</v>
      </c>
      <c r="D884" s="9"/>
      <c r="E884" s="8"/>
      <c r="G884" s="166" t="s">
        <v>99</v>
      </c>
      <c r="H884" s="167"/>
      <c r="I884" s="86" t="s">
        <v>13</v>
      </c>
      <c r="J884" s="9"/>
      <c r="K884" s="8"/>
    </row>
    <row r="885" spans="1:11" x14ac:dyDescent="0.25">
      <c r="A885" s="166" t="s">
        <v>6</v>
      </c>
      <c r="B885" s="167"/>
      <c r="C885" s="86" t="s">
        <v>13</v>
      </c>
      <c r="D885" s="9"/>
      <c r="E885" s="8"/>
      <c r="G885" s="166" t="s">
        <v>6</v>
      </c>
      <c r="H885" s="167"/>
      <c r="I885" s="86" t="s">
        <v>13</v>
      </c>
      <c r="J885" s="9"/>
      <c r="K885" s="8"/>
    </row>
    <row r="886" spans="1:11" x14ac:dyDescent="0.25">
      <c r="A886" s="166"/>
      <c r="B886" s="167"/>
      <c r="C886" s="86"/>
      <c r="D886" s="9"/>
      <c r="E886" s="8"/>
      <c r="G886" s="166"/>
      <c r="H886" s="167"/>
      <c r="I886" s="86"/>
      <c r="J886" s="9"/>
      <c r="K886" s="8"/>
    </row>
    <row r="887" spans="1:11" x14ac:dyDescent="0.25">
      <c r="A887" s="166"/>
      <c r="B887" s="167"/>
      <c r="C887" s="86"/>
      <c r="D887" s="9"/>
      <c r="E887" s="8"/>
      <c r="G887" s="166"/>
      <c r="H887" s="167"/>
      <c r="I887" s="86"/>
      <c r="J887" s="9"/>
      <c r="K887" s="8"/>
    </row>
    <row r="888" spans="1:11" ht="15.75" thickBot="1" x14ac:dyDescent="0.3">
      <c r="A888" s="168" t="s">
        <v>14</v>
      </c>
      <c r="B888" s="169"/>
      <c r="C888" s="169"/>
      <c r="D888" s="169"/>
      <c r="E888" s="170"/>
      <c r="G888" s="168" t="s">
        <v>14</v>
      </c>
      <c r="H888" s="169"/>
      <c r="I888" s="169"/>
      <c r="J888" s="169"/>
      <c r="K888" s="170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e">
        <f>VLOOKUP(E873,INVENTORY!$A$2:$N$96,7,FALSE)</f>
        <v>#N/A</v>
      </c>
      <c r="D890" s="74" t="e">
        <f>VLOOKUP(E873,INVENTORY!$A$2:$N$96,8,FALSE)</f>
        <v>#N/A</v>
      </c>
      <c r="E890" s="74" t="e">
        <f>VLOOKUP(E873,INVENTORY!$A$2:$N$96,9,FALSE)</f>
        <v>#N/A</v>
      </c>
      <c r="G890" s="74"/>
      <c r="H890" s="74"/>
      <c r="I890" s="74" t="e">
        <f>VLOOKUP(K873,INVENTORY!$A$2:$N$96,7,FALSE)</f>
        <v>#N/A</v>
      </c>
      <c r="J890" s="74" t="e">
        <f>VLOOKUP(K873,INVENTORY!$A$2:$N$96,8,FALSE)</f>
        <v>#N/A</v>
      </c>
      <c r="K890" s="74" t="e">
        <f>VLOOKUP(K873,INVENTORY!$A$2:$N$96,9,FALSE)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1" t="e">
        <f>"Function Code: "&amp;VLOOKUP(E873,INVENTORY!$A$2:$Q$96,14,FALSE)</f>
        <v>#N/A</v>
      </c>
      <c r="D892" s="172"/>
      <c r="E892" s="173"/>
      <c r="G892" s="6" t="s">
        <v>4</v>
      </c>
      <c r="H892" s="5"/>
      <c r="I892" s="171" t="e">
        <f>"Function Code: "&amp;VLOOKUP(K873,INVENTORY!$A$2:$Q$96,14,FALSE)</f>
        <v>#N/A</v>
      </c>
      <c r="J892" s="172"/>
      <c r="K892" s="173"/>
    </row>
    <row r="893" spans="1:11" ht="15" customHeight="1" thickBot="1" x14ac:dyDescent="0.3">
      <c r="A893" s="6"/>
      <c r="B893" s="5"/>
      <c r="C893" s="161"/>
      <c r="D893" s="162"/>
      <c r="E893" s="163"/>
      <c r="G893" s="6"/>
      <c r="H893" s="5"/>
      <c r="I893" s="161"/>
      <c r="J893" s="162"/>
      <c r="K893" s="163"/>
    </row>
    <row r="894" spans="1:11" ht="15" customHeight="1" thickBot="1" x14ac:dyDescent="0.3">
      <c r="A894" s="6"/>
      <c r="B894" s="5"/>
      <c r="C894" s="161" t="e">
        <f>"Cosmetic Code: "&amp;VLOOKUP(E873,INVENTORY!$A$2:$Q$96,15,FALSE)</f>
        <v>#N/A</v>
      </c>
      <c r="D894" s="162"/>
      <c r="E894" s="163"/>
      <c r="G894" s="6"/>
      <c r="H894" s="5"/>
      <c r="I894" s="161" t="e">
        <f>"Cosmetic Code: "&amp;VLOOKUP(K873,INVENTORY!$A$2:$Q$96,15,FALSE)</f>
        <v>#N/A</v>
      </c>
      <c r="J894" s="162"/>
      <c r="K894" s="163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4" t="s">
        <v>119</v>
      </c>
      <c r="E898" s="165"/>
      <c r="G898" s="3" t="s">
        <v>0</v>
      </c>
      <c r="H898" s="2" t="s">
        <v>0</v>
      </c>
      <c r="I898" s="1"/>
      <c r="J898" s="164" t="s">
        <v>119</v>
      </c>
      <c r="K898" s="165"/>
    </row>
    <row r="899" spans="1:11" ht="47.25" customHeight="1" thickBot="1" x14ac:dyDescent="0.3"/>
    <row r="900" spans="1:11" ht="15" customHeight="1" x14ac:dyDescent="0.25">
      <c r="A900" s="174" t="s">
        <v>105</v>
      </c>
      <c r="B900" s="175"/>
      <c r="C900" s="175"/>
      <c r="D900" s="175"/>
      <c r="E900" s="176"/>
      <c r="G900" s="174" t="s">
        <v>105</v>
      </c>
      <c r="H900" s="175"/>
      <c r="I900" s="175"/>
      <c r="J900" s="175"/>
      <c r="K900" s="176"/>
    </row>
    <row r="901" spans="1:11" ht="15.75" customHeight="1" thickBot="1" x14ac:dyDescent="0.3">
      <c r="A901" s="177"/>
      <c r="B901" s="178"/>
      <c r="C901" s="178"/>
      <c r="D901" s="178"/>
      <c r="E901" s="179"/>
      <c r="G901" s="177"/>
      <c r="H901" s="178"/>
      <c r="I901" s="178"/>
      <c r="J901" s="178"/>
      <c r="K901" s="179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18</v>
      </c>
      <c r="G902" s="11"/>
      <c r="H902" s="10"/>
      <c r="I902" s="10"/>
      <c r="J902" s="33" t="s">
        <v>42</v>
      </c>
      <c r="K902" s="42">
        <f>'Data-PULLDOWNS'!$B$3*3+E873</f>
        <v>19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45952.531971875003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45952.531971875003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VLOOKUP(E902,INVENTORY!$A$2:$N$96,10,FALSE)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VLOOKUP(K902,INVENTORY!$A$2:$N$96,10,FALSE)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VLOOKUP(E902,INVENTORY!$A$2:$N$96,2,FALSE)</f>
        <v>#N/A</v>
      </c>
      <c r="C905" s="36" t="str">
        <f>"Model: "</f>
        <v xml:space="preserve">Model: </v>
      </c>
      <c r="D905" s="40" t="e">
        <f>VLOOKUP(E902,INVENTORY!$A$2:$N$96,3,FALSE)</f>
        <v>#N/A</v>
      </c>
      <c r="E905" s="38"/>
      <c r="G905" s="34" t="str">
        <f>"Make: "</f>
        <v xml:space="preserve">Make: </v>
      </c>
      <c r="H905" s="35" t="e">
        <f>VLOOKUP(K902,INVENTORY!$A$2:$N$96,2,FALSE)</f>
        <v>#N/A</v>
      </c>
      <c r="I905" s="36" t="str">
        <f>"Model: "</f>
        <v xml:space="preserve">Model: </v>
      </c>
      <c r="J905" s="40" t="e">
        <f>VLOOKUP(K902,INVENTORY!$A$2:$N$96,3,FALSE)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VLOOKUP(E902,INVENTORY!$A$2:$N$96,4,FALSE)&amp;" / "&amp;VLOOKUP(E902,INVENTORY!$A$2:$N$96,5,FALSE)&amp;"GHz"</f>
        <v>#N/A</v>
      </c>
      <c r="C906" s="36"/>
      <c r="D906" s="36" t="str">
        <f>"Memory: "</f>
        <v xml:space="preserve">Memory: </v>
      </c>
      <c r="E906" s="75" t="e">
        <f>VLOOKUP(E902,INVENTORY!$A$2:$N$96,6,FALSE)</f>
        <v>#N/A</v>
      </c>
      <c r="G906" s="34" t="str">
        <f>"CPU/Speed: "</f>
        <v xml:space="preserve">CPU/Speed: </v>
      </c>
      <c r="H906" s="35" t="e">
        <f>VLOOKUP(K902,INVENTORY!$A$2:$N$96,4,FALSE)&amp;" / "&amp;VLOOKUP(K902,INVENTORY!$A$2:$N$96,5,FALSE)&amp;"GHz"</f>
        <v>#N/A</v>
      </c>
      <c r="I906" s="36"/>
      <c r="J906" s="36" t="str">
        <f>"Memory: "</f>
        <v xml:space="preserve">Memory: </v>
      </c>
      <c r="K906" s="75" t="e">
        <f>VLOOKUP(K902,INVENTORY!$A$2:$N$96,6,FALSE)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0" t="s">
        <v>10</v>
      </c>
      <c r="B908" s="181"/>
      <c r="C908" s="87" t="s">
        <v>1</v>
      </c>
      <c r="D908" s="87" t="s">
        <v>9</v>
      </c>
      <c r="E908" s="72" t="s">
        <v>8</v>
      </c>
      <c r="G908" s="180" t="s">
        <v>10</v>
      </c>
      <c r="H908" s="181"/>
      <c r="I908" s="87" t="s">
        <v>1</v>
      </c>
      <c r="J908" s="87" t="s">
        <v>9</v>
      </c>
      <c r="K908" s="72" t="s">
        <v>8</v>
      </c>
    </row>
    <row r="909" spans="1:11" x14ac:dyDescent="0.25">
      <c r="A909" s="166" t="s">
        <v>96</v>
      </c>
      <c r="B909" s="167"/>
      <c r="C909" s="86" t="s">
        <v>13</v>
      </c>
      <c r="D909" s="9"/>
      <c r="E909" s="8"/>
      <c r="G909" s="166" t="s">
        <v>96</v>
      </c>
      <c r="H909" s="167"/>
      <c r="I909" s="86" t="s">
        <v>13</v>
      </c>
      <c r="J909" s="9"/>
      <c r="K909" s="8"/>
    </row>
    <row r="910" spans="1:11" x14ac:dyDescent="0.25">
      <c r="A910" s="166" t="s">
        <v>98</v>
      </c>
      <c r="B910" s="167"/>
      <c r="C910" s="86" t="s">
        <v>13</v>
      </c>
      <c r="D910" s="9"/>
      <c r="E910" s="8"/>
      <c r="G910" s="166" t="s">
        <v>98</v>
      </c>
      <c r="H910" s="167"/>
      <c r="I910" s="86" t="s">
        <v>13</v>
      </c>
      <c r="J910" s="9"/>
      <c r="K910" s="8"/>
    </row>
    <row r="911" spans="1:11" x14ac:dyDescent="0.25">
      <c r="A911" s="166" t="s">
        <v>97</v>
      </c>
      <c r="B911" s="167"/>
      <c r="C911" s="86" t="s">
        <v>13</v>
      </c>
      <c r="D911" s="9"/>
      <c r="E911" s="8"/>
      <c r="G911" s="166" t="s">
        <v>97</v>
      </c>
      <c r="H911" s="167"/>
      <c r="I911" s="86" t="s">
        <v>13</v>
      </c>
      <c r="J911" s="9"/>
      <c r="K911" s="8"/>
    </row>
    <row r="912" spans="1:11" x14ac:dyDescent="0.25">
      <c r="A912" s="166" t="s">
        <v>7</v>
      </c>
      <c r="B912" s="167"/>
      <c r="C912" s="86" t="s">
        <v>13</v>
      </c>
      <c r="D912" s="9"/>
      <c r="E912" s="8"/>
      <c r="G912" s="166" t="s">
        <v>7</v>
      </c>
      <c r="H912" s="167"/>
      <c r="I912" s="86" t="s">
        <v>13</v>
      </c>
      <c r="J912" s="9"/>
      <c r="K912" s="8"/>
    </row>
    <row r="913" spans="1:11" x14ac:dyDescent="0.25">
      <c r="A913" s="166" t="s">
        <v>99</v>
      </c>
      <c r="B913" s="167"/>
      <c r="C913" s="86" t="s">
        <v>13</v>
      </c>
      <c r="D913" s="9"/>
      <c r="E913" s="8"/>
      <c r="G913" s="166" t="s">
        <v>99</v>
      </c>
      <c r="H913" s="167"/>
      <c r="I913" s="86" t="s">
        <v>13</v>
      </c>
      <c r="J913" s="9"/>
      <c r="K913" s="8"/>
    </row>
    <row r="914" spans="1:11" x14ac:dyDescent="0.25">
      <c r="A914" s="166" t="s">
        <v>6</v>
      </c>
      <c r="B914" s="167"/>
      <c r="C914" s="86" t="s">
        <v>13</v>
      </c>
      <c r="D914" s="9"/>
      <c r="E914" s="8"/>
      <c r="G914" s="166" t="s">
        <v>6</v>
      </c>
      <c r="H914" s="167"/>
      <c r="I914" s="86" t="s">
        <v>13</v>
      </c>
      <c r="J914" s="9"/>
      <c r="K914" s="8"/>
    </row>
    <row r="915" spans="1:11" x14ac:dyDescent="0.25">
      <c r="A915" s="166"/>
      <c r="B915" s="167"/>
      <c r="C915" s="86"/>
      <c r="D915" s="9"/>
      <c r="E915" s="8"/>
      <c r="G915" s="166"/>
      <c r="H915" s="167"/>
      <c r="I915" s="86"/>
      <c r="J915" s="9"/>
      <c r="K915" s="8"/>
    </row>
    <row r="916" spans="1:11" x14ac:dyDescent="0.25">
      <c r="A916" s="166"/>
      <c r="B916" s="167"/>
      <c r="C916" s="86"/>
      <c r="D916" s="9"/>
      <c r="E916" s="8"/>
      <c r="G916" s="166"/>
      <c r="H916" s="167"/>
      <c r="I916" s="86"/>
      <c r="J916" s="9"/>
      <c r="K916" s="8"/>
    </row>
    <row r="917" spans="1:11" ht="15.75" thickBot="1" x14ac:dyDescent="0.3">
      <c r="A917" s="168" t="s">
        <v>14</v>
      </c>
      <c r="B917" s="169"/>
      <c r="C917" s="169"/>
      <c r="D917" s="169"/>
      <c r="E917" s="170"/>
      <c r="G917" s="168" t="s">
        <v>14</v>
      </c>
      <c r="H917" s="169"/>
      <c r="I917" s="169"/>
      <c r="J917" s="169"/>
      <c r="K917" s="170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VLOOKUP(E902,INVENTORY!$A$2:$N$96,7,FALSE)</f>
        <v>#N/A</v>
      </c>
      <c r="D919" s="74" t="e">
        <f>VLOOKUP(E902,INVENTORY!$A$2:$N$96,8,FALSE)</f>
        <v>#N/A</v>
      </c>
      <c r="E919" s="74" t="e">
        <f>VLOOKUP(E902,INVENTORY!$A$2:$N$96,9,FALSE)</f>
        <v>#N/A</v>
      </c>
      <c r="G919" s="74"/>
      <c r="H919" s="74"/>
      <c r="I919" s="74" t="e">
        <f>VLOOKUP(K902,INVENTORY!$A$2:$N$96,7,FALSE)</f>
        <v>#N/A</v>
      </c>
      <c r="J919" s="74" t="e">
        <f>VLOOKUP(K902,INVENTORY!$A$2:$N$96,8,FALSE)</f>
        <v>#N/A</v>
      </c>
      <c r="K919" s="74" t="e">
        <f>VLOOKUP(K902,INVENTORY!$A$2:$N$96,9,FALSE)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1" t="e">
        <f>"Function Code: "&amp;VLOOKUP(E902,INVENTORY!$A$2:$Q$96,14,FALSE)</f>
        <v>#N/A</v>
      </c>
      <c r="D921" s="172"/>
      <c r="E921" s="173"/>
      <c r="G921" s="6" t="s">
        <v>4</v>
      </c>
      <c r="H921" s="5"/>
      <c r="I921" s="171" t="e">
        <f>"Function Code: "&amp;VLOOKUP(K902,INVENTORY!$A$2:$Q$96,14,FALSE)</f>
        <v>#N/A</v>
      </c>
      <c r="J921" s="172"/>
      <c r="K921" s="173"/>
    </row>
    <row r="922" spans="1:11" ht="15" customHeight="1" thickBot="1" x14ac:dyDescent="0.3">
      <c r="A922" s="6"/>
      <c r="B922" s="5"/>
      <c r="C922" s="161"/>
      <c r="D922" s="162"/>
      <c r="E922" s="163"/>
      <c r="G922" s="6"/>
      <c r="H922" s="5"/>
      <c r="I922" s="161"/>
      <c r="J922" s="162"/>
      <c r="K922" s="163"/>
    </row>
    <row r="923" spans="1:11" ht="15" customHeight="1" thickBot="1" x14ac:dyDescent="0.3">
      <c r="A923" s="6"/>
      <c r="B923" s="5"/>
      <c r="C923" s="161" t="e">
        <f>"Cosmetic Code: "&amp;VLOOKUP(E902,INVENTORY!$A$2:$Q$96,15,FALSE)</f>
        <v>#N/A</v>
      </c>
      <c r="D923" s="162"/>
      <c r="E923" s="163"/>
      <c r="G923" s="6"/>
      <c r="H923" s="5"/>
      <c r="I923" s="161" t="e">
        <f>"Cosmetic Code: "&amp;VLOOKUP(K902,INVENTORY!$A$2:$Q$96,15,FALSE)</f>
        <v>#N/A</v>
      </c>
      <c r="J923" s="162"/>
      <c r="K923" s="163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4" t="s">
        <v>119</v>
      </c>
      <c r="E927" s="165"/>
      <c r="G927" s="3" t="s">
        <v>0</v>
      </c>
      <c r="H927" s="2" t="s">
        <v>0</v>
      </c>
      <c r="I927" s="1"/>
      <c r="J927" s="164" t="s">
        <v>119</v>
      </c>
      <c r="K927" s="165"/>
    </row>
    <row r="928" spans="1:11" ht="15.75" thickBot="1" x14ac:dyDescent="0.3"/>
    <row r="929" spans="1:11" ht="15" customHeight="1" x14ac:dyDescent="0.25">
      <c r="A929" s="174" t="s">
        <v>105</v>
      </c>
      <c r="B929" s="175"/>
      <c r="C929" s="175"/>
      <c r="D929" s="175"/>
      <c r="E929" s="176"/>
      <c r="G929" s="174" t="s">
        <v>105</v>
      </c>
      <c r="H929" s="175"/>
      <c r="I929" s="175"/>
      <c r="J929" s="175"/>
      <c r="K929" s="176"/>
    </row>
    <row r="930" spans="1:11" ht="15.75" customHeight="1" thickBot="1" x14ac:dyDescent="0.3">
      <c r="A930" s="177"/>
      <c r="B930" s="178"/>
      <c r="C930" s="178"/>
      <c r="D930" s="178"/>
      <c r="E930" s="179"/>
      <c r="G930" s="177"/>
      <c r="H930" s="178"/>
      <c r="I930" s="178"/>
      <c r="J930" s="178"/>
      <c r="K930" s="179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18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45952.531971875003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45952.531971875003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VLOOKUP(E931,INVENTORY!$A$2:$N$96,10,FALSE)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VLOOKUP(K931,INVENTORY!$A$2:$N$96,10,FALSE)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VLOOKUP(E931,INVENTORY!$A$2:$N$96,2,FALSE)</f>
        <v>#N/A</v>
      </c>
      <c r="C934" s="36" t="str">
        <f>"Model: "</f>
        <v xml:space="preserve">Model: </v>
      </c>
      <c r="D934" s="40" t="e">
        <f>VLOOKUP(E931,INVENTORY!$A$2:$N$96,3,FALSE)</f>
        <v>#N/A</v>
      </c>
      <c r="E934" s="38"/>
      <c r="G934" s="34" t="str">
        <f>"Make: "</f>
        <v xml:space="preserve">Make: </v>
      </c>
      <c r="H934" s="35" t="e">
        <f>VLOOKUP(K931,INVENTORY!$A$2:$N$96,2,FALSE)</f>
        <v>#N/A</v>
      </c>
      <c r="I934" s="36" t="str">
        <f>"Model: "</f>
        <v xml:space="preserve">Model: </v>
      </c>
      <c r="J934" s="40" t="e">
        <f>VLOOKUP(K931,INVENTORY!$A$2:$N$96,3,FALSE)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VLOOKUP(E931,INVENTORY!$A$2:$N$96,4,FALSE)&amp;" / "&amp;VLOOKUP(E931,INVENTORY!$A$2:$N$96,5,FALSE)&amp;"GHz"</f>
        <v>#N/A</v>
      </c>
      <c r="C935" s="36"/>
      <c r="D935" s="36" t="str">
        <f>"Memory: "</f>
        <v xml:space="preserve">Memory: </v>
      </c>
      <c r="E935" s="41" t="e">
        <f>VLOOKUP(E931,INVENTORY!$A$2:$N$96,6,FALSE)</f>
        <v>#N/A</v>
      </c>
      <c r="G935" s="34" t="str">
        <f>"CPU/Speed: "</f>
        <v xml:space="preserve">CPU/Speed: </v>
      </c>
      <c r="H935" s="35" t="e">
        <f>VLOOKUP(K931,INVENTORY!$A$2:$N$96,4,FALSE)&amp;" / "&amp;VLOOKUP(K931,INVENTORY!$A$2:$N$96,5,FALSE)&amp;"GHz"</f>
        <v>#N/A</v>
      </c>
      <c r="I935" s="36"/>
      <c r="J935" s="36" t="str">
        <f>"Memory: "</f>
        <v xml:space="preserve">Memory: </v>
      </c>
      <c r="K935" s="75" t="e">
        <f>VLOOKUP(K931,INVENTORY!$A$2:$N$96,6,FALSE)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0" t="s">
        <v>10</v>
      </c>
      <c r="B937" s="181"/>
      <c r="C937" s="87" t="s">
        <v>1</v>
      </c>
      <c r="D937" s="87" t="s">
        <v>9</v>
      </c>
      <c r="E937" s="72" t="s">
        <v>8</v>
      </c>
      <c r="G937" s="180" t="s">
        <v>10</v>
      </c>
      <c r="H937" s="181"/>
      <c r="I937" s="87" t="s">
        <v>1</v>
      </c>
      <c r="J937" s="87" t="s">
        <v>9</v>
      </c>
      <c r="K937" s="72" t="s">
        <v>8</v>
      </c>
    </row>
    <row r="938" spans="1:11" x14ac:dyDescent="0.25">
      <c r="A938" s="166" t="s">
        <v>96</v>
      </c>
      <c r="B938" s="167"/>
      <c r="C938" s="86" t="s">
        <v>13</v>
      </c>
      <c r="D938" s="9"/>
      <c r="E938" s="8"/>
      <c r="G938" s="166" t="s">
        <v>96</v>
      </c>
      <c r="H938" s="167"/>
      <c r="I938" s="86" t="s">
        <v>13</v>
      </c>
      <c r="J938" s="9"/>
      <c r="K938" s="8"/>
    </row>
    <row r="939" spans="1:11" x14ac:dyDescent="0.25">
      <c r="A939" s="166" t="s">
        <v>98</v>
      </c>
      <c r="B939" s="167"/>
      <c r="C939" s="86" t="s">
        <v>13</v>
      </c>
      <c r="D939" s="9"/>
      <c r="E939" s="8"/>
      <c r="G939" s="166" t="s">
        <v>98</v>
      </c>
      <c r="H939" s="167"/>
      <c r="I939" s="86" t="s">
        <v>13</v>
      </c>
      <c r="J939" s="9"/>
      <c r="K939" s="8"/>
    </row>
    <row r="940" spans="1:11" x14ac:dyDescent="0.25">
      <c r="A940" s="166" t="s">
        <v>97</v>
      </c>
      <c r="B940" s="167"/>
      <c r="C940" s="86" t="s">
        <v>13</v>
      </c>
      <c r="D940" s="9"/>
      <c r="E940" s="8"/>
      <c r="G940" s="166" t="s">
        <v>97</v>
      </c>
      <c r="H940" s="167"/>
      <c r="I940" s="86" t="s">
        <v>13</v>
      </c>
      <c r="J940" s="9"/>
      <c r="K940" s="8"/>
    </row>
    <row r="941" spans="1:11" x14ac:dyDescent="0.25">
      <c r="A941" s="166" t="s">
        <v>7</v>
      </c>
      <c r="B941" s="167"/>
      <c r="C941" s="86" t="s">
        <v>13</v>
      </c>
      <c r="D941" s="9"/>
      <c r="E941" s="8"/>
      <c r="G941" s="166" t="s">
        <v>7</v>
      </c>
      <c r="H941" s="167"/>
      <c r="I941" s="86" t="s">
        <v>13</v>
      </c>
      <c r="J941" s="9"/>
      <c r="K941" s="8"/>
    </row>
    <row r="942" spans="1:11" x14ac:dyDescent="0.25">
      <c r="A942" s="166" t="s">
        <v>99</v>
      </c>
      <c r="B942" s="167"/>
      <c r="C942" s="86" t="s">
        <v>13</v>
      </c>
      <c r="D942" s="9"/>
      <c r="E942" s="8"/>
      <c r="G942" s="166" t="s">
        <v>99</v>
      </c>
      <c r="H942" s="167"/>
      <c r="I942" s="86" t="s">
        <v>13</v>
      </c>
      <c r="J942" s="9"/>
      <c r="K942" s="8"/>
    </row>
    <row r="943" spans="1:11" x14ac:dyDescent="0.25">
      <c r="A943" s="166" t="s">
        <v>6</v>
      </c>
      <c r="B943" s="167"/>
      <c r="C943" s="86" t="s">
        <v>13</v>
      </c>
      <c r="D943" s="9"/>
      <c r="E943" s="8"/>
      <c r="G943" s="166" t="s">
        <v>6</v>
      </c>
      <c r="H943" s="167"/>
      <c r="I943" s="86" t="s">
        <v>13</v>
      </c>
      <c r="J943" s="9"/>
      <c r="K943" s="8"/>
    </row>
    <row r="944" spans="1:11" x14ac:dyDescent="0.25">
      <c r="A944" s="166"/>
      <c r="B944" s="167"/>
      <c r="C944" s="86"/>
      <c r="D944" s="9"/>
      <c r="E944" s="8"/>
      <c r="G944" s="166"/>
      <c r="H944" s="167"/>
      <c r="I944" s="86"/>
      <c r="J944" s="9"/>
      <c r="K944" s="8"/>
    </row>
    <row r="945" spans="1:11" x14ac:dyDescent="0.25">
      <c r="A945" s="166"/>
      <c r="B945" s="167"/>
      <c r="C945" s="86"/>
      <c r="D945" s="9"/>
      <c r="E945" s="8"/>
      <c r="G945" s="166"/>
      <c r="H945" s="167"/>
      <c r="I945" s="86"/>
      <c r="J945" s="9"/>
      <c r="K945" s="8"/>
    </row>
    <row r="946" spans="1:11" ht="15.75" thickBot="1" x14ac:dyDescent="0.3">
      <c r="A946" s="168" t="s">
        <v>14</v>
      </c>
      <c r="B946" s="169"/>
      <c r="C946" s="169"/>
      <c r="D946" s="169"/>
      <c r="E946" s="170"/>
      <c r="G946" s="168" t="s">
        <v>14</v>
      </c>
      <c r="H946" s="169"/>
      <c r="I946" s="169"/>
      <c r="J946" s="169"/>
      <c r="K946" s="170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e">
        <f>VLOOKUP(E931,INVENTORY!$A$2:$N$96,7,FALSE)</f>
        <v>#N/A</v>
      </c>
      <c r="D948" s="74" t="e">
        <f>VLOOKUP(E931,INVENTORY!$A$2:$N$96,8,FALSE)</f>
        <v>#N/A</v>
      </c>
      <c r="E948" s="74" t="e">
        <f>VLOOKUP(E931,INVENTORY!$A$2:$N$96,9,FALSE)</f>
        <v>#N/A</v>
      </c>
      <c r="G948" s="74"/>
      <c r="H948" s="74"/>
      <c r="I948" s="74" t="e">
        <f>VLOOKUP(K931,INVENTORY!$A$2:$N$96,7,FALSE)</f>
        <v>#N/A</v>
      </c>
      <c r="J948" s="74" t="e">
        <f>VLOOKUP(K931,INVENTORY!$A$2:$N$96,8,FALSE)</f>
        <v>#N/A</v>
      </c>
      <c r="K948" s="74" t="e">
        <f>VLOOKUP(K931,INVENTORY!$A$2:$N$96,9,FALSE)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1" t="e">
        <f>"Function Code: "&amp;VLOOKUP(E931,INVENTORY!$A$2:$Q$96,14,FALSE)</f>
        <v>#N/A</v>
      </c>
      <c r="D950" s="172"/>
      <c r="E950" s="173"/>
      <c r="G950" s="6" t="s">
        <v>4</v>
      </c>
      <c r="H950" s="5"/>
      <c r="I950" s="171" t="e">
        <f>"Function Code: "&amp;VLOOKUP(K931,INVENTORY!$A$2:$Q$96,14,FALSE)</f>
        <v>#N/A</v>
      </c>
      <c r="J950" s="172"/>
      <c r="K950" s="173"/>
    </row>
    <row r="951" spans="1:11" ht="15" customHeight="1" thickBot="1" x14ac:dyDescent="0.3">
      <c r="A951" s="6"/>
      <c r="B951" s="5"/>
      <c r="C951" s="161"/>
      <c r="D951" s="162"/>
      <c r="E951" s="163"/>
      <c r="G951" s="6"/>
      <c r="H951" s="5"/>
      <c r="I951" s="161"/>
      <c r="J951" s="162"/>
      <c r="K951" s="163"/>
    </row>
    <row r="952" spans="1:11" ht="15" customHeight="1" thickBot="1" x14ac:dyDescent="0.3">
      <c r="A952" s="6"/>
      <c r="B952" s="5"/>
      <c r="C952" s="161" t="e">
        <f>"Cosmetic Code: "&amp;VLOOKUP(E931,INVENTORY!$A$2:$Q$96,15,FALSE)</f>
        <v>#N/A</v>
      </c>
      <c r="D952" s="162"/>
      <c r="E952" s="163"/>
      <c r="G952" s="6"/>
      <c r="H952" s="5"/>
      <c r="I952" s="161" t="e">
        <f>"Cosmetic Code: "&amp;VLOOKUP(K931,INVENTORY!$A$2:$Q$96,15,FALSE)</f>
        <v>#N/A</v>
      </c>
      <c r="J952" s="162"/>
      <c r="K952" s="163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4" t="s">
        <v>119</v>
      </c>
      <c r="E956" s="165"/>
      <c r="G956" s="3" t="s">
        <v>0</v>
      </c>
      <c r="H956" s="2" t="s">
        <v>0</v>
      </c>
      <c r="I956" s="1"/>
      <c r="J956" s="164" t="s">
        <v>119</v>
      </c>
      <c r="K956" s="165"/>
    </row>
    <row r="957" spans="1:11" ht="47.25" customHeight="1" thickBot="1" x14ac:dyDescent="0.3"/>
    <row r="958" spans="1:11" ht="15" customHeight="1" x14ac:dyDescent="0.25">
      <c r="A958" s="174" t="s">
        <v>105</v>
      </c>
      <c r="B958" s="175"/>
      <c r="C958" s="175"/>
      <c r="D958" s="175"/>
      <c r="E958" s="176"/>
      <c r="G958" s="174" t="s">
        <v>105</v>
      </c>
      <c r="H958" s="175"/>
      <c r="I958" s="175"/>
      <c r="J958" s="175"/>
      <c r="K958" s="176"/>
    </row>
    <row r="959" spans="1:11" ht="15.75" customHeight="1" thickBot="1" x14ac:dyDescent="0.3">
      <c r="A959" s="177"/>
      <c r="B959" s="178"/>
      <c r="C959" s="178"/>
      <c r="D959" s="178"/>
      <c r="E959" s="179"/>
      <c r="G959" s="177"/>
      <c r="H959" s="178"/>
      <c r="I959" s="178"/>
      <c r="J959" s="178"/>
      <c r="K959" s="179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19</v>
      </c>
      <c r="G960" s="11"/>
      <c r="H960" s="10"/>
      <c r="I960" s="10"/>
      <c r="J960" s="33" t="s">
        <v>42</v>
      </c>
      <c r="K960" s="42">
        <f>'Data-PULLDOWNS'!$B$3*3+E931</f>
        <v>20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45952.531971875003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45952.531971875003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VLOOKUP(E960,INVENTORY!$A$2:$N$96,10,FALSE)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VLOOKUP(K960,INVENTORY!$A$2:$N$96,10,FALSE)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VLOOKUP(E960,INVENTORY!$A$2:$N$96,2,FALSE)</f>
        <v>#N/A</v>
      </c>
      <c r="C963" s="36" t="str">
        <f>"Model: "</f>
        <v xml:space="preserve">Model: </v>
      </c>
      <c r="D963" s="40" t="e">
        <f>VLOOKUP(E960,INVENTORY!$A$2:$N$96,3,FALSE)</f>
        <v>#N/A</v>
      </c>
      <c r="E963" s="38"/>
      <c r="G963" s="34" t="str">
        <f>"Make: "</f>
        <v xml:space="preserve">Make: </v>
      </c>
      <c r="H963" s="35" t="e">
        <f>VLOOKUP(K960,INVENTORY!$A$2:$N$96,2,FALSE)</f>
        <v>#N/A</v>
      </c>
      <c r="I963" s="36" t="str">
        <f>"Model: "</f>
        <v xml:space="preserve">Model: </v>
      </c>
      <c r="J963" s="40" t="e">
        <f>VLOOKUP(K960,INVENTORY!$A$2:$N$96,3,FALSE)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VLOOKUP(E960,INVENTORY!$A$2:$N$96,4,FALSE)&amp;" / "&amp;VLOOKUP(E960,INVENTORY!$A$2:$N$96,5,FALSE)&amp;"GHz"</f>
        <v>#N/A</v>
      </c>
      <c r="C964" s="36"/>
      <c r="D964" s="36" t="str">
        <f>"Memory: "</f>
        <v xml:space="preserve">Memory: </v>
      </c>
      <c r="E964" s="75" t="e">
        <f>VLOOKUP(E960,INVENTORY!$A$2:$N$96,6,FALSE)</f>
        <v>#N/A</v>
      </c>
      <c r="G964" s="34" t="str">
        <f>"CPU/Speed: "</f>
        <v xml:space="preserve">CPU/Speed: </v>
      </c>
      <c r="H964" s="35" t="e">
        <f>VLOOKUP(K960,INVENTORY!$A$2:$N$96,4,FALSE)&amp;" / "&amp;VLOOKUP(K960,INVENTORY!$A$2:$N$96,5,FALSE)&amp;"GHz"</f>
        <v>#N/A</v>
      </c>
      <c r="I964" s="36"/>
      <c r="J964" s="36" t="str">
        <f>"Memory: "</f>
        <v xml:space="preserve">Memory: </v>
      </c>
      <c r="K964" s="75" t="e">
        <f>VLOOKUP(K960,INVENTORY!$A$2:$N$96,6,FALSE)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0" t="s">
        <v>10</v>
      </c>
      <c r="B966" s="181"/>
      <c r="C966" s="87" t="s">
        <v>1</v>
      </c>
      <c r="D966" s="87" t="s">
        <v>9</v>
      </c>
      <c r="E966" s="72" t="s">
        <v>8</v>
      </c>
      <c r="G966" s="180" t="s">
        <v>10</v>
      </c>
      <c r="H966" s="181"/>
      <c r="I966" s="87" t="s">
        <v>1</v>
      </c>
      <c r="J966" s="87" t="s">
        <v>9</v>
      </c>
      <c r="K966" s="72" t="s">
        <v>8</v>
      </c>
    </row>
    <row r="967" spans="1:11" x14ac:dyDescent="0.25">
      <c r="A967" s="166" t="s">
        <v>96</v>
      </c>
      <c r="B967" s="167"/>
      <c r="C967" s="86" t="s">
        <v>13</v>
      </c>
      <c r="D967" s="9"/>
      <c r="E967" s="8"/>
      <c r="G967" s="166" t="s">
        <v>96</v>
      </c>
      <c r="H967" s="167"/>
      <c r="I967" s="86" t="s">
        <v>13</v>
      </c>
      <c r="J967" s="9"/>
      <c r="K967" s="8"/>
    </row>
    <row r="968" spans="1:11" x14ac:dyDescent="0.25">
      <c r="A968" s="166" t="s">
        <v>98</v>
      </c>
      <c r="B968" s="167"/>
      <c r="C968" s="86" t="s">
        <v>13</v>
      </c>
      <c r="D968" s="9"/>
      <c r="E968" s="8"/>
      <c r="G968" s="166" t="s">
        <v>98</v>
      </c>
      <c r="H968" s="167"/>
      <c r="I968" s="86" t="s">
        <v>13</v>
      </c>
      <c r="J968" s="9"/>
      <c r="K968" s="8"/>
    </row>
    <row r="969" spans="1:11" x14ac:dyDescent="0.25">
      <c r="A969" s="166" t="s">
        <v>97</v>
      </c>
      <c r="B969" s="167"/>
      <c r="C969" s="86" t="s">
        <v>13</v>
      </c>
      <c r="D969" s="9"/>
      <c r="E969" s="8"/>
      <c r="G969" s="166" t="s">
        <v>97</v>
      </c>
      <c r="H969" s="167"/>
      <c r="I969" s="86" t="s">
        <v>13</v>
      </c>
      <c r="J969" s="9"/>
      <c r="K969" s="8"/>
    </row>
    <row r="970" spans="1:11" x14ac:dyDescent="0.25">
      <c r="A970" s="166" t="s">
        <v>7</v>
      </c>
      <c r="B970" s="167"/>
      <c r="C970" s="86" t="s">
        <v>13</v>
      </c>
      <c r="D970" s="9"/>
      <c r="E970" s="8"/>
      <c r="G970" s="166" t="s">
        <v>7</v>
      </c>
      <c r="H970" s="167"/>
      <c r="I970" s="86" t="s">
        <v>13</v>
      </c>
      <c r="J970" s="9"/>
      <c r="K970" s="8"/>
    </row>
    <row r="971" spans="1:11" x14ac:dyDescent="0.25">
      <c r="A971" s="166" t="s">
        <v>99</v>
      </c>
      <c r="B971" s="167"/>
      <c r="C971" s="86" t="s">
        <v>13</v>
      </c>
      <c r="D971" s="9"/>
      <c r="E971" s="8"/>
      <c r="G971" s="166" t="s">
        <v>99</v>
      </c>
      <c r="H971" s="167"/>
      <c r="I971" s="86" t="s">
        <v>13</v>
      </c>
      <c r="J971" s="9"/>
      <c r="K971" s="8"/>
    </row>
    <row r="972" spans="1:11" x14ac:dyDescent="0.25">
      <c r="A972" s="166" t="s">
        <v>6</v>
      </c>
      <c r="B972" s="167"/>
      <c r="C972" s="86" t="s">
        <v>13</v>
      </c>
      <c r="D972" s="9"/>
      <c r="E972" s="8"/>
      <c r="G972" s="166" t="s">
        <v>6</v>
      </c>
      <c r="H972" s="167"/>
      <c r="I972" s="86" t="s">
        <v>13</v>
      </c>
      <c r="J972" s="9"/>
      <c r="K972" s="8"/>
    </row>
    <row r="973" spans="1:11" x14ac:dyDescent="0.25">
      <c r="A973" s="166"/>
      <c r="B973" s="167"/>
      <c r="C973" s="86"/>
      <c r="D973" s="9"/>
      <c r="E973" s="8"/>
      <c r="G973" s="166"/>
      <c r="H973" s="167"/>
      <c r="I973" s="86"/>
      <c r="J973" s="9"/>
      <c r="K973" s="8"/>
    </row>
    <row r="974" spans="1:11" x14ac:dyDescent="0.25">
      <c r="A974" s="166"/>
      <c r="B974" s="167"/>
      <c r="C974" s="86"/>
      <c r="D974" s="9"/>
      <c r="E974" s="8"/>
      <c r="G974" s="166"/>
      <c r="H974" s="167"/>
      <c r="I974" s="86"/>
      <c r="J974" s="9"/>
      <c r="K974" s="8"/>
    </row>
    <row r="975" spans="1:11" ht="15.75" thickBot="1" x14ac:dyDescent="0.3">
      <c r="A975" s="168" t="s">
        <v>14</v>
      </c>
      <c r="B975" s="169"/>
      <c r="C975" s="169"/>
      <c r="D975" s="169"/>
      <c r="E975" s="170"/>
      <c r="G975" s="168" t="s">
        <v>14</v>
      </c>
      <c r="H975" s="169"/>
      <c r="I975" s="169"/>
      <c r="J975" s="169"/>
      <c r="K975" s="170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VLOOKUP(E960,INVENTORY!$A$2:$N$96,7,FALSE)</f>
        <v>#N/A</v>
      </c>
      <c r="D977" s="74" t="e">
        <f>VLOOKUP(E960,INVENTORY!$A$2:$N$96,8,FALSE)</f>
        <v>#N/A</v>
      </c>
      <c r="E977" s="74" t="e">
        <f>VLOOKUP(E960,INVENTORY!$A$2:$N$96,9,FALSE)</f>
        <v>#N/A</v>
      </c>
      <c r="G977" s="74"/>
      <c r="H977" s="74"/>
      <c r="I977" s="74" t="e">
        <f>VLOOKUP(K960,INVENTORY!$A$2:$N$96,7,FALSE)</f>
        <v>#N/A</v>
      </c>
      <c r="J977" s="74" t="e">
        <f>VLOOKUP(K960,INVENTORY!$A$2:$N$96,8,FALSE)</f>
        <v>#N/A</v>
      </c>
      <c r="K977" s="74" t="e">
        <f>VLOOKUP(K960,INVENTORY!$A$2:$N$96,9,FALSE)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1" t="e">
        <f>"Function Code: "&amp;VLOOKUP(E960,INVENTORY!$A$2:$Q$96,14,FALSE)</f>
        <v>#N/A</v>
      </c>
      <c r="D979" s="172"/>
      <c r="E979" s="173"/>
      <c r="G979" s="6" t="s">
        <v>4</v>
      </c>
      <c r="H979" s="5"/>
      <c r="I979" s="171" t="e">
        <f>"Function Code: "&amp;VLOOKUP(K960,INVENTORY!$A$2:$Q$96,14,FALSE)</f>
        <v>#N/A</v>
      </c>
      <c r="J979" s="172"/>
      <c r="K979" s="173"/>
    </row>
    <row r="980" spans="1:11" ht="15" customHeight="1" thickBot="1" x14ac:dyDescent="0.3">
      <c r="A980" s="6"/>
      <c r="B980" s="5"/>
      <c r="C980" s="161"/>
      <c r="D980" s="162"/>
      <c r="E980" s="163"/>
      <c r="G980" s="6"/>
      <c r="H980" s="5"/>
      <c r="I980" s="161"/>
      <c r="J980" s="162"/>
      <c r="K980" s="163"/>
    </row>
    <row r="981" spans="1:11" ht="15" customHeight="1" thickBot="1" x14ac:dyDescent="0.3">
      <c r="A981" s="6"/>
      <c r="B981" s="5"/>
      <c r="C981" s="161" t="e">
        <f>"Cosmetic Code: "&amp;VLOOKUP(E960,INVENTORY!$A$2:$Q$96,15,FALSE)</f>
        <v>#N/A</v>
      </c>
      <c r="D981" s="162"/>
      <c r="E981" s="163"/>
      <c r="G981" s="6"/>
      <c r="H981" s="5"/>
      <c r="I981" s="161" t="e">
        <f>"Cosmetic Code: "&amp;VLOOKUP(K960,INVENTORY!$A$2:$Q$96,15,FALSE)</f>
        <v>#N/A</v>
      </c>
      <c r="J981" s="162"/>
      <c r="K981" s="163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4" t="s">
        <v>119</v>
      </c>
      <c r="E985" s="165"/>
      <c r="G985" s="3" t="s">
        <v>0</v>
      </c>
      <c r="H985" s="2" t="s">
        <v>0</v>
      </c>
      <c r="I985" s="1"/>
      <c r="J985" s="164" t="s">
        <v>119</v>
      </c>
      <c r="K985" s="165"/>
    </row>
    <row r="986" spans="1:11" ht="15.75" thickBot="1" x14ac:dyDescent="0.3"/>
    <row r="987" spans="1:11" ht="15" customHeight="1" x14ac:dyDescent="0.25">
      <c r="A987" s="174" t="s">
        <v>105</v>
      </c>
      <c r="B987" s="175"/>
      <c r="C987" s="175"/>
      <c r="D987" s="175"/>
      <c r="E987" s="176"/>
      <c r="G987" s="174" t="s">
        <v>105</v>
      </c>
      <c r="H987" s="175"/>
      <c r="I987" s="175"/>
      <c r="J987" s="175"/>
      <c r="K987" s="176"/>
    </row>
    <row r="988" spans="1:11" ht="15.75" customHeight="1" thickBot="1" x14ac:dyDescent="0.3">
      <c r="A988" s="177"/>
      <c r="B988" s="178"/>
      <c r="C988" s="178"/>
      <c r="D988" s="178"/>
      <c r="E988" s="179"/>
      <c r="G988" s="177"/>
      <c r="H988" s="178"/>
      <c r="I988" s="178"/>
      <c r="J988" s="178"/>
      <c r="K988" s="179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19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45952.531971875003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45952.531971875003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VLOOKUP(E989,INVENTORY!$A$2:$N$96,10,FALSE)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VLOOKUP(K989,INVENTORY!$A$2:$N$96,10,FALSE)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VLOOKUP(E989,INVENTORY!$A$2:$N$96,2,FALSE)</f>
        <v>#N/A</v>
      </c>
      <c r="C992" s="36" t="str">
        <f>"Model: "</f>
        <v xml:space="preserve">Model: </v>
      </c>
      <c r="D992" s="40" t="e">
        <f>VLOOKUP(E989,INVENTORY!$A$2:$N$96,3,FALSE)</f>
        <v>#N/A</v>
      </c>
      <c r="E992" s="38"/>
      <c r="G992" s="34" t="str">
        <f>"Make: "</f>
        <v xml:space="preserve">Make: </v>
      </c>
      <c r="H992" s="35" t="e">
        <f>VLOOKUP(K989,INVENTORY!$A$2:$N$96,2,FALSE)</f>
        <v>#N/A</v>
      </c>
      <c r="I992" s="36" t="str">
        <f>"Model: "</f>
        <v xml:space="preserve">Model: </v>
      </c>
      <c r="J992" s="40" t="e">
        <f>VLOOKUP(K989,INVENTORY!$A$2:$N$96,3,FALSE)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VLOOKUP(E989,INVENTORY!$A$2:$N$96,4,FALSE)&amp;" / "&amp;VLOOKUP(E989,INVENTORY!$A$2:$N$96,5,FALSE)&amp;"GHz"</f>
        <v>#N/A</v>
      </c>
      <c r="C993" s="36"/>
      <c r="D993" s="36" t="str">
        <f>"Memory: "</f>
        <v xml:space="preserve">Memory: </v>
      </c>
      <c r="E993" s="41" t="e">
        <f>VLOOKUP(E989,INVENTORY!$A$2:$N$96,6,FALSE)</f>
        <v>#N/A</v>
      </c>
      <c r="G993" s="34" t="str">
        <f>"CPU/Speed: "</f>
        <v xml:space="preserve">CPU/Speed: </v>
      </c>
      <c r="H993" s="35" t="e">
        <f>VLOOKUP(K989,INVENTORY!$A$2:$N$96,4,FALSE)&amp;" / "&amp;VLOOKUP(K989,INVENTORY!$A$2:$N$96,5,FALSE)&amp;"GHz"</f>
        <v>#N/A</v>
      </c>
      <c r="I993" s="36"/>
      <c r="J993" s="36" t="str">
        <f>"Memory: "</f>
        <v xml:space="preserve">Memory: </v>
      </c>
      <c r="K993" s="75" t="e">
        <f>VLOOKUP(K989,INVENTORY!$A$2:$N$96,6,FALSE)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0" t="s">
        <v>10</v>
      </c>
      <c r="B995" s="181"/>
      <c r="C995" s="87" t="s">
        <v>1</v>
      </c>
      <c r="D995" s="87" t="s">
        <v>9</v>
      </c>
      <c r="E995" s="72" t="s">
        <v>8</v>
      </c>
      <c r="G995" s="180" t="s">
        <v>10</v>
      </c>
      <c r="H995" s="181"/>
      <c r="I995" s="87" t="s">
        <v>1</v>
      </c>
      <c r="J995" s="87" t="s">
        <v>9</v>
      </c>
      <c r="K995" s="72" t="s">
        <v>8</v>
      </c>
    </row>
    <row r="996" spans="1:11" x14ac:dyDescent="0.25">
      <c r="A996" s="166" t="s">
        <v>96</v>
      </c>
      <c r="B996" s="167"/>
      <c r="C996" s="86" t="s">
        <v>13</v>
      </c>
      <c r="D996" s="9"/>
      <c r="E996" s="8"/>
      <c r="G996" s="166" t="s">
        <v>96</v>
      </c>
      <c r="H996" s="167"/>
      <c r="I996" s="86" t="s">
        <v>13</v>
      </c>
      <c r="J996" s="9"/>
      <c r="K996" s="8"/>
    </row>
    <row r="997" spans="1:11" x14ac:dyDescent="0.25">
      <c r="A997" s="166" t="s">
        <v>98</v>
      </c>
      <c r="B997" s="167"/>
      <c r="C997" s="86" t="s">
        <v>13</v>
      </c>
      <c r="D997" s="9"/>
      <c r="E997" s="8"/>
      <c r="G997" s="166" t="s">
        <v>98</v>
      </c>
      <c r="H997" s="167"/>
      <c r="I997" s="86" t="s">
        <v>13</v>
      </c>
      <c r="J997" s="9"/>
      <c r="K997" s="8"/>
    </row>
    <row r="998" spans="1:11" x14ac:dyDescent="0.25">
      <c r="A998" s="166" t="s">
        <v>97</v>
      </c>
      <c r="B998" s="167"/>
      <c r="C998" s="86" t="s">
        <v>13</v>
      </c>
      <c r="D998" s="9"/>
      <c r="E998" s="8"/>
      <c r="G998" s="166" t="s">
        <v>97</v>
      </c>
      <c r="H998" s="167"/>
      <c r="I998" s="86" t="s">
        <v>13</v>
      </c>
      <c r="J998" s="9"/>
      <c r="K998" s="8"/>
    </row>
    <row r="999" spans="1:11" x14ac:dyDescent="0.25">
      <c r="A999" s="166" t="s">
        <v>7</v>
      </c>
      <c r="B999" s="167"/>
      <c r="C999" s="86" t="s">
        <v>13</v>
      </c>
      <c r="D999" s="9"/>
      <c r="E999" s="8"/>
      <c r="G999" s="166" t="s">
        <v>7</v>
      </c>
      <c r="H999" s="167"/>
      <c r="I999" s="86" t="s">
        <v>13</v>
      </c>
      <c r="J999" s="9"/>
      <c r="K999" s="8"/>
    </row>
    <row r="1000" spans="1:11" x14ac:dyDescent="0.25">
      <c r="A1000" s="166" t="s">
        <v>99</v>
      </c>
      <c r="B1000" s="167"/>
      <c r="C1000" s="86" t="s">
        <v>13</v>
      </c>
      <c r="D1000" s="9"/>
      <c r="E1000" s="8"/>
      <c r="G1000" s="166" t="s">
        <v>99</v>
      </c>
      <c r="H1000" s="167"/>
      <c r="I1000" s="86" t="s">
        <v>13</v>
      </c>
      <c r="J1000" s="9"/>
      <c r="K1000" s="8"/>
    </row>
    <row r="1001" spans="1:11" x14ac:dyDescent="0.25">
      <c r="A1001" s="166" t="s">
        <v>6</v>
      </c>
      <c r="B1001" s="167"/>
      <c r="C1001" s="86" t="s">
        <v>13</v>
      </c>
      <c r="D1001" s="9"/>
      <c r="E1001" s="8"/>
      <c r="G1001" s="166" t="s">
        <v>6</v>
      </c>
      <c r="H1001" s="167"/>
      <c r="I1001" s="86" t="s">
        <v>13</v>
      </c>
      <c r="J1001" s="9"/>
      <c r="K1001" s="8"/>
    </row>
    <row r="1002" spans="1:11" x14ac:dyDescent="0.25">
      <c r="A1002" s="166"/>
      <c r="B1002" s="167"/>
      <c r="C1002" s="86"/>
      <c r="D1002" s="9"/>
      <c r="E1002" s="8"/>
      <c r="G1002" s="166"/>
      <c r="H1002" s="167"/>
      <c r="I1002" s="86"/>
      <c r="J1002" s="9"/>
      <c r="K1002" s="8"/>
    </row>
    <row r="1003" spans="1:11" x14ac:dyDescent="0.25">
      <c r="A1003" s="166"/>
      <c r="B1003" s="167"/>
      <c r="C1003" s="86"/>
      <c r="D1003" s="9"/>
      <c r="E1003" s="8"/>
      <c r="G1003" s="166"/>
      <c r="H1003" s="167"/>
      <c r="I1003" s="86"/>
      <c r="J1003" s="9"/>
      <c r="K1003" s="8"/>
    </row>
    <row r="1004" spans="1:11" ht="15.75" thickBot="1" x14ac:dyDescent="0.3">
      <c r="A1004" s="168" t="s">
        <v>14</v>
      </c>
      <c r="B1004" s="169"/>
      <c r="C1004" s="169"/>
      <c r="D1004" s="169"/>
      <c r="E1004" s="170"/>
      <c r="G1004" s="168" t="s">
        <v>14</v>
      </c>
      <c r="H1004" s="169"/>
      <c r="I1004" s="169"/>
      <c r="J1004" s="169"/>
      <c r="K1004" s="170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e">
        <f>VLOOKUP(E989,INVENTORY!$A$2:$N$96,7,FALSE)</f>
        <v>#N/A</v>
      </c>
      <c r="D1006" s="74" t="e">
        <f>VLOOKUP(E989,INVENTORY!$A$2:$N$96,8,FALSE)</f>
        <v>#N/A</v>
      </c>
      <c r="E1006" s="74" t="e">
        <f>VLOOKUP(E989,INVENTORY!$A$2:$N$96,9,FALSE)</f>
        <v>#N/A</v>
      </c>
      <c r="G1006" s="74"/>
      <c r="H1006" s="74"/>
      <c r="I1006" s="74" t="e">
        <f>VLOOKUP(K989,INVENTORY!$A$2:$N$96,7,FALSE)</f>
        <v>#N/A</v>
      </c>
      <c r="J1006" s="74" t="e">
        <f>VLOOKUP(K989,INVENTORY!$A$2:$N$96,8,FALSE)</f>
        <v>#N/A</v>
      </c>
      <c r="K1006" s="74" t="e">
        <f>VLOOKUP(K989,INVENTORY!$A$2:$N$96,9,FALSE)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1" t="e">
        <f>"Function Code: "&amp;VLOOKUP(E989,INVENTORY!$A$2:$Q$96,14,FALSE)</f>
        <v>#N/A</v>
      </c>
      <c r="D1008" s="172"/>
      <c r="E1008" s="173"/>
      <c r="G1008" s="6" t="s">
        <v>4</v>
      </c>
      <c r="H1008" s="5"/>
      <c r="I1008" s="171" t="e">
        <f>"Function Code: "&amp;VLOOKUP(K989,INVENTORY!$A$2:$Q$96,14,FALSE)</f>
        <v>#N/A</v>
      </c>
      <c r="J1008" s="172"/>
      <c r="K1008" s="173"/>
    </row>
    <row r="1009" spans="1:11" ht="15" customHeight="1" thickBot="1" x14ac:dyDescent="0.3">
      <c r="A1009" s="6"/>
      <c r="B1009" s="5"/>
      <c r="C1009" s="161"/>
      <c r="D1009" s="162"/>
      <c r="E1009" s="163"/>
      <c r="G1009" s="6"/>
      <c r="H1009" s="5"/>
      <c r="I1009" s="161"/>
      <c r="J1009" s="162"/>
      <c r="K1009" s="163"/>
    </row>
    <row r="1010" spans="1:11" ht="15" customHeight="1" thickBot="1" x14ac:dyDescent="0.3">
      <c r="A1010" s="6"/>
      <c r="B1010" s="5"/>
      <c r="C1010" s="161" t="e">
        <f>"Cosmetic Code: "&amp;VLOOKUP(E989,INVENTORY!$A$2:$Q$96,15,FALSE)</f>
        <v>#N/A</v>
      </c>
      <c r="D1010" s="162"/>
      <c r="E1010" s="163"/>
      <c r="G1010" s="6"/>
      <c r="H1010" s="5"/>
      <c r="I1010" s="161" t="e">
        <f>"Cosmetic Code: "&amp;VLOOKUP(K989,INVENTORY!$A$2:$Q$96,15,FALSE)</f>
        <v>#N/A</v>
      </c>
      <c r="J1010" s="162"/>
      <c r="K1010" s="163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4" t="s">
        <v>119</v>
      </c>
      <c r="E1014" s="165"/>
      <c r="G1014" s="3" t="s">
        <v>0</v>
      </c>
      <c r="H1014" s="2" t="s">
        <v>0</v>
      </c>
      <c r="I1014" s="1"/>
      <c r="J1014" s="164" t="s">
        <v>119</v>
      </c>
      <c r="K1014" s="165"/>
    </row>
    <row r="1015" spans="1:11" ht="47.25" customHeight="1" thickBot="1" x14ac:dyDescent="0.3"/>
    <row r="1016" spans="1:11" ht="15" customHeight="1" x14ac:dyDescent="0.25">
      <c r="A1016" s="174" t="s">
        <v>105</v>
      </c>
      <c r="B1016" s="175"/>
      <c r="C1016" s="175"/>
      <c r="D1016" s="175"/>
      <c r="E1016" s="176"/>
      <c r="G1016" s="174" t="s">
        <v>105</v>
      </c>
      <c r="H1016" s="175"/>
      <c r="I1016" s="175"/>
      <c r="J1016" s="175"/>
      <c r="K1016" s="176"/>
    </row>
    <row r="1017" spans="1:11" ht="15.75" customHeight="1" thickBot="1" x14ac:dyDescent="0.3">
      <c r="A1017" s="177"/>
      <c r="B1017" s="178"/>
      <c r="C1017" s="178"/>
      <c r="D1017" s="178"/>
      <c r="E1017" s="179"/>
      <c r="G1017" s="177"/>
      <c r="H1017" s="178"/>
      <c r="I1017" s="178"/>
      <c r="J1017" s="178"/>
      <c r="K1017" s="179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20</v>
      </c>
      <c r="G1018" s="11"/>
      <c r="H1018" s="10"/>
      <c r="I1018" s="10"/>
      <c r="J1018" s="33" t="s">
        <v>42</v>
      </c>
      <c r="K1018" s="42">
        <f>'Data-PULLDOWNS'!$B$3*3+E989</f>
        <v>21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45952.531971875003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45952.531971875003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VLOOKUP(E1018,INVENTORY!$A$2:$N$96,10,FALSE)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VLOOKUP(K1018,INVENTORY!$A$2:$N$96,10,FALSE)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VLOOKUP(E1018,INVENTORY!$A$2:$N$96,2,FALSE)</f>
        <v>#N/A</v>
      </c>
      <c r="C1021" s="36" t="str">
        <f>"Model: "</f>
        <v xml:space="preserve">Model: </v>
      </c>
      <c r="D1021" s="40" t="e">
        <f>VLOOKUP(E1018,INVENTORY!$A$2:$N$96,3,FALSE)</f>
        <v>#N/A</v>
      </c>
      <c r="E1021" s="38"/>
      <c r="G1021" s="34" t="str">
        <f>"Make: "</f>
        <v xml:space="preserve">Make: </v>
      </c>
      <c r="H1021" s="35" t="e">
        <f>VLOOKUP(K1018,INVENTORY!$A$2:$N$96,2,FALSE)</f>
        <v>#N/A</v>
      </c>
      <c r="I1021" s="36" t="str">
        <f>"Model: "</f>
        <v xml:space="preserve">Model: </v>
      </c>
      <c r="J1021" s="40" t="e">
        <f>VLOOKUP(K1018,INVENTORY!$A$2:$N$96,3,FALSE)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VLOOKUP(E1018,INVENTORY!$A$2:$N$96,4,FALSE)&amp;" / "&amp;VLOOKUP(E1018,INVENTORY!$A$2:$N$96,5,FALSE)&amp;"GHz"</f>
        <v>#N/A</v>
      </c>
      <c r="C1022" s="36"/>
      <c r="D1022" s="36" t="str">
        <f>"Memory: "</f>
        <v xml:space="preserve">Memory: </v>
      </c>
      <c r="E1022" s="75" t="e">
        <f>VLOOKUP(E1018,INVENTORY!$A$2:$N$96,6,FALSE)</f>
        <v>#N/A</v>
      </c>
      <c r="G1022" s="34" t="str">
        <f>"CPU/Speed: "</f>
        <v xml:space="preserve">CPU/Speed: </v>
      </c>
      <c r="H1022" s="35" t="e">
        <f>VLOOKUP(K1018,INVENTORY!$A$2:$N$96,4,FALSE)&amp;" / "&amp;VLOOKUP(K1018,INVENTORY!$A$2:$N$96,5,FALSE)&amp;"GHz"</f>
        <v>#N/A</v>
      </c>
      <c r="I1022" s="36"/>
      <c r="J1022" s="36" t="str">
        <f>"Memory: "</f>
        <v xml:space="preserve">Memory: </v>
      </c>
      <c r="K1022" s="75" t="e">
        <f>VLOOKUP(K1018,INVENTORY!$A$2:$N$96,6,FALSE)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0" t="s">
        <v>10</v>
      </c>
      <c r="B1024" s="181"/>
      <c r="C1024" s="87" t="s">
        <v>1</v>
      </c>
      <c r="D1024" s="87" t="s">
        <v>9</v>
      </c>
      <c r="E1024" s="72" t="s">
        <v>8</v>
      </c>
      <c r="G1024" s="180" t="s">
        <v>10</v>
      </c>
      <c r="H1024" s="181"/>
      <c r="I1024" s="87" t="s">
        <v>1</v>
      </c>
      <c r="J1024" s="87" t="s">
        <v>9</v>
      </c>
      <c r="K1024" s="72" t="s">
        <v>8</v>
      </c>
    </row>
    <row r="1025" spans="1:11" x14ac:dyDescent="0.25">
      <c r="A1025" s="166" t="s">
        <v>96</v>
      </c>
      <c r="B1025" s="167"/>
      <c r="C1025" s="86" t="s">
        <v>13</v>
      </c>
      <c r="D1025" s="9"/>
      <c r="E1025" s="8"/>
      <c r="G1025" s="166" t="s">
        <v>96</v>
      </c>
      <c r="H1025" s="167"/>
      <c r="I1025" s="86" t="s">
        <v>13</v>
      </c>
      <c r="J1025" s="9"/>
      <c r="K1025" s="8"/>
    </row>
    <row r="1026" spans="1:11" x14ac:dyDescent="0.25">
      <c r="A1026" s="166" t="s">
        <v>98</v>
      </c>
      <c r="B1026" s="167"/>
      <c r="C1026" s="86" t="s">
        <v>13</v>
      </c>
      <c r="D1026" s="9"/>
      <c r="E1026" s="8"/>
      <c r="G1026" s="166" t="s">
        <v>98</v>
      </c>
      <c r="H1026" s="167"/>
      <c r="I1026" s="86" t="s">
        <v>13</v>
      </c>
      <c r="J1026" s="9"/>
      <c r="K1026" s="8"/>
    </row>
    <row r="1027" spans="1:11" x14ac:dyDescent="0.25">
      <c r="A1027" s="166" t="s">
        <v>97</v>
      </c>
      <c r="B1027" s="167"/>
      <c r="C1027" s="86" t="s">
        <v>13</v>
      </c>
      <c r="D1027" s="9"/>
      <c r="E1027" s="8"/>
      <c r="G1027" s="166" t="s">
        <v>97</v>
      </c>
      <c r="H1027" s="167"/>
      <c r="I1027" s="86" t="s">
        <v>13</v>
      </c>
      <c r="J1027" s="9"/>
      <c r="K1027" s="8"/>
    </row>
    <row r="1028" spans="1:11" x14ac:dyDescent="0.25">
      <c r="A1028" s="166" t="s">
        <v>7</v>
      </c>
      <c r="B1028" s="167"/>
      <c r="C1028" s="86" t="s">
        <v>13</v>
      </c>
      <c r="D1028" s="9"/>
      <c r="E1028" s="8"/>
      <c r="G1028" s="166" t="s">
        <v>7</v>
      </c>
      <c r="H1028" s="167"/>
      <c r="I1028" s="86" t="s">
        <v>13</v>
      </c>
      <c r="J1028" s="9"/>
      <c r="K1028" s="8"/>
    </row>
    <row r="1029" spans="1:11" x14ac:dyDescent="0.25">
      <c r="A1029" s="166" t="s">
        <v>99</v>
      </c>
      <c r="B1029" s="167"/>
      <c r="C1029" s="86" t="s">
        <v>13</v>
      </c>
      <c r="D1029" s="9"/>
      <c r="E1029" s="8"/>
      <c r="G1029" s="166" t="s">
        <v>99</v>
      </c>
      <c r="H1029" s="167"/>
      <c r="I1029" s="86" t="s">
        <v>13</v>
      </c>
      <c r="J1029" s="9"/>
      <c r="K1029" s="8"/>
    </row>
    <row r="1030" spans="1:11" x14ac:dyDescent="0.25">
      <c r="A1030" s="166" t="s">
        <v>6</v>
      </c>
      <c r="B1030" s="167"/>
      <c r="C1030" s="86" t="s">
        <v>13</v>
      </c>
      <c r="D1030" s="9"/>
      <c r="E1030" s="8"/>
      <c r="G1030" s="166" t="s">
        <v>6</v>
      </c>
      <c r="H1030" s="167"/>
      <c r="I1030" s="86" t="s">
        <v>13</v>
      </c>
      <c r="J1030" s="9"/>
      <c r="K1030" s="8"/>
    </row>
    <row r="1031" spans="1:11" x14ac:dyDescent="0.25">
      <c r="A1031" s="166"/>
      <c r="B1031" s="167"/>
      <c r="C1031" s="86"/>
      <c r="D1031" s="9"/>
      <c r="E1031" s="8"/>
      <c r="G1031" s="166"/>
      <c r="H1031" s="167"/>
      <c r="I1031" s="86"/>
      <c r="J1031" s="9"/>
      <c r="K1031" s="8"/>
    </row>
    <row r="1032" spans="1:11" x14ac:dyDescent="0.25">
      <c r="A1032" s="166"/>
      <c r="B1032" s="167"/>
      <c r="C1032" s="86"/>
      <c r="D1032" s="9"/>
      <c r="E1032" s="8"/>
      <c r="G1032" s="166"/>
      <c r="H1032" s="167"/>
      <c r="I1032" s="86"/>
      <c r="J1032" s="9"/>
      <c r="K1032" s="8"/>
    </row>
    <row r="1033" spans="1:11" ht="15.75" thickBot="1" x14ac:dyDescent="0.3">
      <c r="A1033" s="168" t="s">
        <v>14</v>
      </c>
      <c r="B1033" s="169"/>
      <c r="C1033" s="169"/>
      <c r="D1033" s="169"/>
      <c r="E1033" s="170"/>
      <c r="G1033" s="168" t="s">
        <v>14</v>
      </c>
      <c r="H1033" s="169"/>
      <c r="I1033" s="169"/>
      <c r="J1033" s="169"/>
      <c r="K1033" s="170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VLOOKUP(E1018,INVENTORY!$A$2:$N$96,7,FALSE)</f>
        <v>#N/A</v>
      </c>
      <c r="D1035" s="74" t="e">
        <f>VLOOKUP(E1018,INVENTORY!$A$2:$N$96,8,FALSE)</f>
        <v>#N/A</v>
      </c>
      <c r="E1035" s="74" t="e">
        <f>VLOOKUP(E1018,INVENTORY!$A$2:$N$96,9,FALSE)</f>
        <v>#N/A</v>
      </c>
      <c r="G1035" s="74"/>
      <c r="H1035" s="74"/>
      <c r="I1035" s="74" t="e">
        <f>VLOOKUP(K1018,INVENTORY!$A$2:$N$96,7,FALSE)</f>
        <v>#N/A</v>
      </c>
      <c r="J1035" s="74" t="e">
        <f>VLOOKUP(K1018,INVENTORY!$A$2:$N$96,8,FALSE)</f>
        <v>#N/A</v>
      </c>
      <c r="K1035" s="74" t="e">
        <f>VLOOKUP(K1018,INVENTORY!$A$2:$N$96,9,FALSE)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1" t="e">
        <f>"Function Code: "&amp;VLOOKUP(E1018,INVENTORY!$A$2:$Q$96,14,FALSE)</f>
        <v>#N/A</v>
      </c>
      <c r="D1037" s="172"/>
      <c r="E1037" s="173"/>
      <c r="G1037" s="6" t="s">
        <v>4</v>
      </c>
      <c r="H1037" s="5"/>
      <c r="I1037" s="171" t="e">
        <f>"Function Code: "&amp;VLOOKUP(K1018,INVENTORY!$A$2:$Q$96,14,FALSE)</f>
        <v>#N/A</v>
      </c>
      <c r="J1037" s="172"/>
      <c r="K1037" s="173"/>
    </row>
    <row r="1038" spans="1:11" ht="15" customHeight="1" thickBot="1" x14ac:dyDescent="0.3">
      <c r="A1038" s="6"/>
      <c r="B1038" s="5"/>
      <c r="C1038" s="161"/>
      <c r="D1038" s="162"/>
      <c r="E1038" s="163"/>
      <c r="G1038" s="6"/>
      <c r="H1038" s="5"/>
      <c r="I1038" s="161"/>
      <c r="J1038" s="162"/>
      <c r="K1038" s="163"/>
    </row>
    <row r="1039" spans="1:11" ht="15" customHeight="1" thickBot="1" x14ac:dyDescent="0.3">
      <c r="A1039" s="6"/>
      <c r="B1039" s="5"/>
      <c r="C1039" s="161" t="e">
        <f>"Cosmetic Code: "&amp;VLOOKUP(E1018,INVENTORY!$A$2:$Q$96,15,FALSE)</f>
        <v>#N/A</v>
      </c>
      <c r="D1039" s="162"/>
      <c r="E1039" s="163"/>
      <c r="G1039" s="6"/>
      <c r="H1039" s="5"/>
      <c r="I1039" s="161" t="e">
        <f>"Cosmetic Code: "&amp;VLOOKUP(K1018,INVENTORY!$A$2:$Q$96,15,FALSE)</f>
        <v>#N/A</v>
      </c>
      <c r="J1039" s="162"/>
      <c r="K1039" s="163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4" t="s">
        <v>119</v>
      </c>
      <c r="E1043" s="165"/>
      <c r="G1043" s="3" t="s">
        <v>0</v>
      </c>
      <c r="H1043" s="2" t="s">
        <v>0</v>
      </c>
      <c r="I1043" s="1"/>
      <c r="J1043" s="164" t="s">
        <v>119</v>
      </c>
      <c r="K1043" s="165"/>
    </row>
    <row r="1044" spans="1:11" ht="15.75" thickBot="1" x14ac:dyDescent="0.3"/>
    <row r="1045" spans="1:11" ht="15" customHeight="1" x14ac:dyDescent="0.25">
      <c r="A1045" s="174" t="s">
        <v>105</v>
      </c>
      <c r="B1045" s="175"/>
      <c r="C1045" s="175"/>
      <c r="D1045" s="175"/>
      <c r="E1045" s="176"/>
      <c r="G1045" s="174" t="s">
        <v>105</v>
      </c>
      <c r="H1045" s="175"/>
      <c r="I1045" s="175"/>
      <c r="J1045" s="175"/>
      <c r="K1045" s="176"/>
    </row>
    <row r="1046" spans="1:11" ht="15.75" customHeight="1" thickBot="1" x14ac:dyDescent="0.3">
      <c r="A1046" s="177"/>
      <c r="B1046" s="178"/>
      <c r="C1046" s="178"/>
      <c r="D1046" s="178"/>
      <c r="E1046" s="179"/>
      <c r="G1046" s="177"/>
      <c r="H1046" s="178"/>
      <c r="I1046" s="178"/>
      <c r="J1046" s="178"/>
      <c r="K1046" s="179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20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45952.531971875003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45952.531971875003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VLOOKUP(E1047,INVENTORY!$A$2:$N$96,10,FALSE)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VLOOKUP(K1047,INVENTORY!$A$2:$N$96,10,FALSE)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VLOOKUP(E1047,INVENTORY!$A$2:$N$96,2,FALSE)</f>
        <v>#N/A</v>
      </c>
      <c r="C1050" s="36" t="str">
        <f>"Model: "</f>
        <v xml:space="preserve">Model: </v>
      </c>
      <c r="D1050" s="40" t="e">
        <f>VLOOKUP(E1047,INVENTORY!$A$2:$N$96,3,FALSE)</f>
        <v>#N/A</v>
      </c>
      <c r="E1050" s="38"/>
      <c r="G1050" s="34" t="str">
        <f>"Make: "</f>
        <v xml:space="preserve">Make: </v>
      </c>
      <c r="H1050" s="35" t="e">
        <f>VLOOKUP(K1047,INVENTORY!$A$2:$N$96,2,FALSE)</f>
        <v>#N/A</v>
      </c>
      <c r="I1050" s="36" t="str">
        <f>"Model: "</f>
        <v xml:space="preserve">Model: </v>
      </c>
      <c r="J1050" s="40" t="e">
        <f>VLOOKUP(K1047,INVENTORY!$A$2:$N$96,3,FALSE)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VLOOKUP(E1047,INVENTORY!$A$2:$N$96,4,FALSE)&amp;" / "&amp;VLOOKUP(E1047,INVENTORY!$A$2:$N$96,5,FALSE)&amp;"GHz"</f>
        <v>#N/A</v>
      </c>
      <c r="C1051" s="36"/>
      <c r="D1051" s="36" t="str">
        <f>"Memory: "</f>
        <v xml:space="preserve">Memory: </v>
      </c>
      <c r="E1051" s="41" t="e">
        <f>VLOOKUP(E1047,INVENTORY!$A$2:$N$96,6,FALSE)</f>
        <v>#N/A</v>
      </c>
      <c r="G1051" s="34" t="str">
        <f>"CPU/Speed: "</f>
        <v xml:space="preserve">CPU/Speed: </v>
      </c>
      <c r="H1051" s="35" t="e">
        <f>VLOOKUP(K1047,INVENTORY!$A$2:$N$96,4,FALSE)&amp;" / "&amp;VLOOKUP(K1047,INVENTORY!$A$2:$N$96,5,FALSE)&amp;"GHz"</f>
        <v>#N/A</v>
      </c>
      <c r="I1051" s="36"/>
      <c r="J1051" s="36" t="str">
        <f>"Memory: "</f>
        <v xml:space="preserve">Memory: </v>
      </c>
      <c r="K1051" s="75" t="e">
        <f>VLOOKUP(K1047,INVENTORY!$A$2:$N$96,6,FALSE)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0" t="s">
        <v>10</v>
      </c>
      <c r="B1053" s="181"/>
      <c r="C1053" s="87" t="s">
        <v>1</v>
      </c>
      <c r="D1053" s="87" t="s">
        <v>9</v>
      </c>
      <c r="E1053" s="72" t="s">
        <v>8</v>
      </c>
      <c r="G1053" s="180" t="s">
        <v>10</v>
      </c>
      <c r="H1053" s="181"/>
      <c r="I1053" s="87" t="s">
        <v>1</v>
      </c>
      <c r="J1053" s="87" t="s">
        <v>9</v>
      </c>
      <c r="K1053" s="72" t="s">
        <v>8</v>
      </c>
    </row>
    <row r="1054" spans="1:11" x14ac:dyDescent="0.25">
      <c r="A1054" s="166" t="s">
        <v>96</v>
      </c>
      <c r="B1054" s="167"/>
      <c r="C1054" s="86" t="s">
        <v>13</v>
      </c>
      <c r="D1054" s="9"/>
      <c r="E1054" s="8"/>
      <c r="G1054" s="166" t="s">
        <v>96</v>
      </c>
      <c r="H1054" s="167"/>
      <c r="I1054" s="86" t="s">
        <v>13</v>
      </c>
      <c r="J1054" s="9"/>
      <c r="K1054" s="8"/>
    </row>
    <row r="1055" spans="1:11" x14ac:dyDescent="0.25">
      <c r="A1055" s="166" t="s">
        <v>98</v>
      </c>
      <c r="B1055" s="167"/>
      <c r="C1055" s="86" t="s">
        <v>13</v>
      </c>
      <c r="D1055" s="9"/>
      <c r="E1055" s="8"/>
      <c r="G1055" s="166" t="s">
        <v>98</v>
      </c>
      <c r="H1055" s="167"/>
      <c r="I1055" s="86" t="s">
        <v>13</v>
      </c>
      <c r="J1055" s="9"/>
      <c r="K1055" s="8"/>
    </row>
    <row r="1056" spans="1:11" x14ac:dyDescent="0.25">
      <c r="A1056" s="166" t="s">
        <v>97</v>
      </c>
      <c r="B1056" s="167"/>
      <c r="C1056" s="86" t="s">
        <v>13</v>
      </c>
      <c r="D1056" s="9"/>
      <c r="E1056" s="8"/>
      <c r="G1056" s="166" t="s">
        <v>97</v>
      </c>
      <c r="H1056" s="167"/>
      <c r="I1056" s="86" t="s">
        <v>13</v>
      </c>
      <c r="J1056" s="9"/>
      <c r="K1056" s="8"/>
    </row>
    <row r="1057" spans="1:11" x14ac:dyDescent="0.25">
      <c r="A1057" s="166" t="s">
        <v>7</v>
      </c>
      <c r="B1057" s="167"/>
      <c r="C1057" s="86" t="s">
        <v>13</v>
      </c>
      <c r="D1057" s="9"/>
      <c r="E1057" s="8"/>
      <c r="G1057" s="166" t="s">
        <v>7</v>
      </c>
      <c r="H1057" s="167"/>
      <c r="I1057" s="86" t="s">
        <v>13</v>
      </c>
      <c r="J1057" s="9"/>
      <c r="K1057" s="8"/>
    </row>
    <row r="1058" spans="1:11" x14ac:dyDescent="0.25">
      <c r="A1058" s="166" t="s">
        <v>99</v>
      </c>
      <c r="B1058" s="167"/>
      <c r="C1058" s="86" t="s">
        <v>13</v>
      </c>
      <c r="D1058" s="9"/>
      <c r="E1058" s="8"/>
      <c r="G1058" s="166" t="s">
        <v>99</v>
      </c>
      <c r="H1058" s="167"/>
      <c r="I1058" s="86" t="s">
        <v>13</v>
      </c>
      <c r="J1058" s="9"/>
      <c r="K1058" s="8"/>
    </row>
    <row r="1059" spans="1:11" x14ac:dyDescent="0.25">
      <c r="A1059" s="166" t="s">
        <v>6</v>
      </c>
      <c r="B1059" s="167"/>
      <c r="C1059" s="86" t="s">
        <v>13</v>
      </c>
      <c r="D1059" s="9"/>
      <c r="E1059" s="8"/>
      <c r="G1059" s="166" t="s">
        <v>6</v>
      </c>
      <c r="H1059" s="167"/>
      <c r="I1059" s="86" t="s">
        <v>13</v>
      </c>
      <c r="J1059" s="9"/>
      <c r="K1059" s="8"/>
    </row>
    <row r="1060" spans="1:11" x14ac:dyDescent="0.25">
      <c r="A1060" s="166"/>
      <c r="B1060" s="167"/>
      <c r="C1060" s="86"/>
      <c r="D1060" s="9"/>
      <c r="E1060" s="8"/>
      <c r="G1060" s="166"/>
      <c r="H1060" s="167"/>
      <c r="I1060" s="86"/>
      <c r="J1060" s="9"/>
      <c r="K1060" s="8"/>
    </row>
    <row r="1061" spans="1:11" x14ac:dyDescent="0.25">
      <c r="A1061" s="166"/>
      <c r="B1061" s="167"/>
      <c r="C1061" s="86"/>
      <c r="D1061" s="9"/>
      <c r="E1061" s="8"/>
      <c r="G1061" s="166"/>
      <c r="H1061" s="167"/>
      <c r="I1061" s="86"/>
      <c r="J1061" s="9"/>
      <c r="K1061" s="8"/>
    </row>
    <row r="1062" spans="1:11" ht="15.75" thickBot="1" x14ac:dyDescent="0.3">
      <c r="A1062" s="168" t="s">
        <v>14</v>
      </c>
      <c r="B1062" s="169"/>
      <c r="C1062" s="169"/>
      <c r="D1062" s="169"/>
      <c r="E1062" s="170"/>
      <c r="G1062" s="168" t="s">
        <v>14</v>
      </c>
      <c r="H1062" s="169"/>
      <c r="I1062" s="169"/>
      <c r="J1062" s="169"/>
      <c r="K1062" s="170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e">
        <f>VLOOKUP(E1047,INVENTORY!$A$2:$N$96,7,FALSE)</f>
        <v>#N/A</v>
      </c>
      <c r="D1064" s="74" t="e">
        <f>VLOOKUP(E1047,INVENTORY!$A$2:$N$96,8,FALSE)</f>
        <v>#N/A</v>
      </c>
      <c r="E1064" s="74" t="e">
        <f>VLOOKUP(E1047,INVENTORY!$A$2:$N$96,9,FALSE)</f>
        <v>#N/A</v>
      </c>
      <c r="G1064" s="74"/>
      <c r="H1064" s="74"/>
      <c r="I1064" s="74" t="e">
        <f>VLOOKUP(K1047,INVENTORY!$A$2:$N$96,7,FALSE)</f>
        <v>#N/A</v>
      </c>
      <c r="J1064" s="74" t="e">
        <f>VLOOKUP(K1047,INVENTORY!$A$2:$N$96,8,FALSE)</f>
        <v>#N/A</v>
      </c>
      <c r="K1064" s="74" t="e">
        <f>VLOOKUP(K1047,INVENTORY!$A$2:$N$96,9,FALSE)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1" t="e">
        <f>"Function Code: "&amp;VLOOKUP(E1047,INVENTORY!$A$2:$Q$96,14,FALSE)</f>
        <v>#N/A</v>
      </c>
      <c r="D1066" s="172"/>
      <c r="E1066" s="173"/>
      <c r="G1066" s="6" t="s">
        <v>4</v>
      </c>
      <c r="H1066" s="5"/>
      <c r="I1066" s="171" t="e">
        <f>"Function Code: "&amp;VLOOKUP(K1047,INVENTORY!$A$2:$Q$96,14,FALSE)</f>
        <v>#N/A</v>
      </c>
      <c r="J1066" s="172"/>
      <c r="K1066" s="173"/>
    </row>
    <row r="1067" spans="1:11" ht="15" customHeight="1" thickBot="1" x14ac:dyDescent="0.3">
      <c r="A1067" s="6"/>
      <c r="B1067" s="5"/>
      <c r="C1067" s="161"/>
      <c r="D1067" s="162"/>
      <c r="E1067" s="163"/>
      <c r="G1067" s="6"/>
      <c r="H1067" s="5"/>
      <c r="I1067" s="161"/>
      <c r="J1067" s="162"/>
      <c r="K1067" s="163"/>
    </row>
    <row r="1068" spans="1:11" ht="15" customHeight="1" thickBot="1" x14ac:dyDescent="0.3">
      <c r="A1068" s="6"/>
      <c r="B1068" s="5"/>
      <c r="C1068" s="161" t="e">
        <f>"Cosmetic Code: "&amp;VLOOKUP(E1047,INVENTORY!$A$2:$Q$96,15,FALSE)</f>
        <v>#N/A</v>
      </c>
      <c r="D1068" s="162"/>
      <c r="E1068" s="163"/>
      <c r="G1068" s="6"/>
      <c r="H1068" s="5"/>
      <c r="I1068" s="161" t="e">
        <f>"Cosmetic Code: "&amp;VLOOKUP(K1047,INVENTORY!$A$2:$Q$96,15,FALSE)</f>
        <v>#N/A</v>
      </c>
      <c r="J1068" s="162"/>
      <c r="K1068" s="163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4" t="s">
        <v>119</v>
      </c>
      <c r="E1072" s="165"/>
      <c r="G1072" s="3" t="s">
        <v>0</v>
      </c>
      <c r="H1072" s="2" t="s">
        <v>0</v>
      </c>
      <c r="I1072" s="1"/>
      <c r="J1072" s="164" t="s">
        <v>119</v>
      </c>
      <c r="K1072" s="165"/>
    </row>
    <row r="1073" spans="1:11" ht="47.25" customHeight="1" thickBot="1" x14ac:dyDescent="0.3"/>
    <row r="1074" spans="1:11" ht="15" customHeight="1" x14ac:dyDescent="0.25">
      <c r="A1074" s="174" t="s">
        <v>105</v>
      </c>
      <c r="B1074" s="175"/>
      <c r="C1074" s="175"/>
      <c r="D1074" s="175"/>
      <c r="E1074" s="176"/>
      <c r="G1074" s="174" t="s">
        <v>105</v>
      </c>
      <c r="H1074" s="175"/>
      <c r="I1074" s="175"/>
      <c r="J1074" s="175"/>
      <c r="K1074" s="176"/>
    </row>
    <row r="1075" spans="1:11" ht="15.75" customHeight="1" thickBot="1" x14ac:dyDescent="0.3">
      <c r="A1075" s="177"/>
      <c r="B1075" s="178"/>
      <c r="C1075" s="178"/>
      <c r="D1075" s="178"/>
      <c r="E1075" s="179"/>
      <c r="G1075" s="177"/>
      <c r="H1075" s="178"/>
      <c r="I1075" s="178"/>
      <c r="J1075" s="178"/>
      <c r="K1075" s="179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21</v>
      </c>
      <c r="G1076" s="11"/>
      <c r="H1076" s="10"/>
      <c r="I1076" s="10"/>
      <c r="J1076" s="33" t="s">
        <v>42</v>
      </c>
      <c r="K1076" s="42">
        <f>'Data-PULLDOWNS'!$B$3*3+E1047</f>
        <v>22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45952.531971875003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45952.531971875003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VLOOKUP(E1076,INVENTORY!$A$2:$N$96,10,FALSE)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VLOOKUP(K1076,INVENTORY!$A$2:$N$96,10,FALSE)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VLOOKUP(E1076,INVENTORY!$A$2:$N$96,2,FALSE)</f>
        <v>#N/A</v>
      </c>
      <c r="C1079" s="36" t="str">
        <f>"Model: "</f>
        <v xml:space="preserve">Model: </v>
      </c>
      <c r="D1079" s="40" t="e">
        <f>VLOOKUP(E1076,INVENTORY!$A$2:$N$96,3,FALSE)</f>
        <v>#N/A</v>
      </c>
      <c r="E1079" s="38"/>
      <c r="G1079" s="34" t="str">
        <f>"Make: "</f>
        <v xml:space="preserve">Make: </v>
      </c>
      <c r="H1079" s="35" t="e">
        <f>VLOOKUP(K1076,INVENTORY!$A$2:$N$96,2,FALSE)</f>
        <v>#N/A</v>
      </c>
      <c r="I1079" s="36" t="str">
        <f>"Model: "</f>
        <v xml:space="preserve">Model: </v>
      </c>
      <c r="J1079" s="40" t="e">
        <f>VLOOKUP(K1076,INVENTORY!$A$2:$N$96,3,FALSE)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VLOOKUP(E1076,INVENTORY!$A$2:$N$96,4,FALSE)&amp;" / "&amp;VLOOKUP(E1076,INVENTORY!$A$2:$N$96,5,FALSE)&amp;"GHz"</f>
        <v>#N/A</v>
      </c>
      <c r="C1080" s="36"/>
      <c r="D1080" s="36" t="str">
        <f>"Memory: "</f>
        <v xml:space="preserve">Memory: </v>
      </c>
      <c r="E1080" s="75" t="e">
        <f>VLOOKUP(E1076,INVENTORY!$A$2:$N$96,6,FALSE)</f>
        <v>#N/A</v>
      </c>
      <c r="G1080" s="34" t="str">
        <f>"CPU/Speed: "</f>
        <v xml:space="preserve">CPU/Speed: </v>
      </c>
      <c r="H1080" s="35" t="e">
        <f>VLOOKUP(K1076,INVENTORY!$A$2:$N$96,4,FALSE)&amp;" / "&amp;VLOOKUP(K1076,INVENTORY!$A$2:$N$96,5,FALSE)&amp;"GHz"</f>
        <v>#N/A</v>
      </c>
      <c r="I1080" s="36"/>
      <c r="J1080" s="36" t="str">
        <f>"Memory: "</f>
        <v xml:space="preserve">Memory: </v>
      </c>
      <c r="K1080" s="75" t="e">
        <f>VLOOKUP(K1076,INVENTORY!$A$2:$N$96,6,FALSE)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0" t="s">
        <v>10</v>
      </c>
      <c r="B1082" s="181"/>
      <c r="C1082" s="87" t="s">
        <v>1</v>
      </c>
      <c r="D1082" s="87" t="s">
        <v>9</v>
      </c>
      <c r="E1082" s="72" t="s">
        <v>8</v>
      </c>
      <c r="G1082" s="180" t="s">
        <v>10</v>
      </c>
      <c r="H1082" s="181"/>
      <c r="I1082" s="87" t="s">
        <v>1</v>
      </c>
      <c r="J1082" s="87" t="s">
        <v>9</v>
      </c>
      <c r="K1082" s="72" t="s">
        <v>8</v>
      </c>
    </row>
    <row r="1083" spans="1:11" x14ac:dyDescent="0.25">
      <c r="A1083" s="166" t="s">
        <v>96</v>
      </c>
      <c r="B1083" s="167"/>
      <c r="C1083" s="86" t="s">
        <v>13</v>
      </c>
      <c r="D1083" s="9"/>
      <c r="E1083" s="8"/>
      <c r="G1083" s="166" t="s">
        <v>96</v>
      </c>
      <c r="H1083" s="167"/>
      <c r="I1083" s="86" t="s">
        <v>13</v>
      </c>
      <c r="J1083" s="9"/>
      <c r="K1083" s="8"/>
    </row>
    <row r="1084" spans="1:11" x14ac:dyDescent="0.25">
      <c r="A1084" s="166" t="s">
        <v>98</v>
      </c>
      <c r="B1084" s="167"/>
      <c r="C1084" s="86" t="s">
        <v>13</v>
      </c>
      <c r="D1084" s="9"/>
      <c r="E1084" s="8"/>
      <c r="G1084" s="166" t="s">
        <v>98</v>
      </c>
      <c r="H1084" s="167"/>
      <c r="I1084" s="86" t="s">
        <v>13</v>
      </c>
      <c r="J1084" s="9"/>
      <c r="K1084" s="8"/>
    </row>
    <row r="1085" spans="1:11" x14ac:dyDescent="0.25">
      <c r="A1085" s="166" t="s">
        <v>97</v>
      </c>
      <c r="B1085" s="167"/>
      <c r="C1085" s="86" t="s">
        <v>13</v>
      </c>
      <c r="D1085" s="9"/>
      <c r="E1085" s="8"/>
      <c r="G1085" s="166" t="s">
        <v>97</v>
      </c>
      <c r="H1085" s="167"/>
      <c r="I1085" s="86" t="s">
        <v>13</v>
      </c>
      <c r="J1085" s="9"/>
      <c r="K1085" s="8"/>
    </row>
    <row r="1086" spans="1:11" x14ac:dyDescent="0.25">
      <c r="A1086" s="166" t="s">
        <v>7</v>
      </c>
      <c r="B1086" s="167"/>
      <c r="C1086" s="86" t="s">
        <v>13</v>
      </c>
      <c r="D1086" s="9"/>
      <c r="E1086" s="8"/>
      <c r="G1086" s="166" t="s">
        <v>7</v>
      </c>
      <c r="H1086" s="167"/>
      <c r="I1086" s="86" t="s">
        <v>13</v>
      </c>
      <c r="J1086" s="9"/>
      <c r="K1086" s="8"/>
    </row>
    <row r="1087" spans="1:11" x14ac:dyDescent="0.25">
      <c r="A1087" s="166" t="s">
        <v>99</v>
      </c>
      <c r="B1087" s="167"/>
      <c r="C1087" s="86" t="s">
        <v>13</v>
      </c>
      <c r="D1087" s="9"/>
      <c r="E1087" s="8"/>
      <c r="G1087" s="166" t="s">
        <v>99</v>
      </c>
      <c r="H1087" s="167"/>
      <c r="I1087" s="86" t="s">
        <v>13</v>
      </c>
      <c r="J1087" s="9"/>
      <c r="K1087" s="8"/>
    </row>
    <row r="1088" spans="1:11" x14ac:dyDescent="0.25">
      <c r="A1088" s="166" t="s">
        <v>6</v>
      </c>
      <c r="B1088" s="167"/>
      <c r="C1088" s="86" t="s">
        <v>13</v>
      </c>
      <c r="D1088" s="9"/>
      <c r="E1088" s="8"/>
      <c r="G1088" s="166" t="s">
        <v>6</v>
      </c>
      <c r="H1088" s="167"/>
      <c r="I1088" s="86" t="s">
        <v>13</v>
      </c>
      <c r="J1088" s="9"/>
      <c r="K1088" s="8"/>
    </row>
    <row r="1089" spans="1:11" x14ac:dyDescent="0.25">
      <c r="A1089" s="166"/>
      <c r="B1089" s="167"/>
      <c r="C1089" s="86"/>
      <c r="D1089" s="9"/>
      <c r="E1089" s="8"/>
      <c r="G1089" s="166"/>
      <c r="H1089" s="167"/>
      <c r="I1089" s="86"/>
      <c r="J1089" s="9"/>
      <c r="K1089" s="8"/>
    </row>
    <row r="1090" spans="1:11" x14ac:dyDescent="0.25">
      <c r="A1090" s="166"/>
      <c r="B1090" s="167"/>
      <c r="C1090" s="86"/>
      <c r="D1090" s="9"/>
      <c r="E1090" s="8"/>
      <c r="G1090" s="166"/>
      <c r="H1090" s="167"/>
      <c r="I1090" s="86"/>
      <c r="J1090" s="9"/>
      <c r="K1090" s="8"/>
    </row>
    <row r="1091" spans="1:11" ht="15.75" thickBot="1" x14ac:dyDescent="0.3">
      <c r="A1091" s="168" t="s">
        <v>14</v>
      </c>
      <c r="B1091" s="169"/>
      <c r="C1091" s="169"/>
      <c r="D1091" s="169"/>
      <c r="E1091" s="170"/>
      <c r="G1091" s="168" t="s">
        <v>14</v>
      </c>
      <c r="H1091" s="169"/>
      <c r="I1091" s="169"/>
      <c r="J1091" s="169"/>
      <c r="K1091" s="170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VLOOKUP(E1076,INVENTORY!$A$2:$N$96,7,FALSE)</f>
        <v>#N/A</v>
      </c>
      <c r="D1093" s="74" t="e">
        <f>VLOOKUP(E1076,INVENTORY!$A$2:$N$96,8,FALSE)</f>
        <v>#N/A</v>
      </c>
      <c r="E1093" s="74" t="e">
        <f>VLOOKUP(E1076,INVENTORY!$A$2:$N$96,9,FALSE)</f>
        <v>#N/A</v>
      </c>
      <c r="G1093" s="74"/>
      <c r="H1093" s="74"/>
      <c r="I1093" s="74" t="e">
        <f>VLOOKUP(K1076,INVENTORY!$A$2:$N$96,7,FALSE)</f>
        <v>#N/A</v>
      </c>
      <c r="J1093" s="74" t="e">
        <f>VLOOKUP(K1076,INVENTORY!$A$2:$N$96,8,FALSE)</f>
        <v>#N/A</v>
      </c>
      <c r="K1093" s="74" t="e">
        <f>VLOOKUP(K1076,INVENTORY!$A$2:$N$96,9,FALSE)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1" t="e">
        <f>"Function Code: "&amp;VLOOKUP(E1076,INVENTORY!$A$2:$Q$96,14,FALSE)</f>
        <v>#N/A</v>
      </c>
      <c r="D1095" s="172"/>
      <c r="E1095" s="173"/>
      <c r="G1095" s="6" t="s">
        <v>4</v>
      </c>
      <c r="H1095" s="5"/>
      <c r="I1095" s="171" t="e">
        <f>"Function Code: "&amp;VLOOKUP(K1076,INVENTORY!$A$2:$Q$96,14,FALSE)</f>
        <v>#N/A</v>
      </c>
      <c r="J1095" s="172"/>
      <c r="K1095" s="173"/>
    </row>
    <row r="1096" spans="1:11" ht="15" customHeight="1" thickBot="1" x14ac:dyDescent="0.3">
      <c r="A1096" s="6"/>
      <c r="B1096" s="5"/>
      <c r="C1096" s="161"/>
      <c r="D1096" s="162"/>
      <c r="E1096" s="163"/>
      <c r="G1096" s="6"/>
      <c r="H1096" s="5"/>
      <c r="I1096" s="161"/>
      <c r="J1096" s="162"/>
      <c r="K1096" s="163"/>
    </row>
    <row r="1097" spans="1:11" ht="15" customHeight="1" thickBot="1" x14ac:dyDescent="0.3">
      <c r="A1097" s="6"/>
      <c r="B1097" s="5"/>
      <c r="C1097" s="161" t="e">
        <f>"Cosmetic Code: "&amp;VLOOKUP(E1076,INVENTORY!$A$2:$Q$96,15,FALSE)</f>
        <v>#N/A</v>
      </c>
      <c r="D1097" s="162"/>
      <c r="E1097" s="163"/>
      <c r="G1097" s="6"/>
      <c r="H1097" s="5"/>
      <c r="I1097" s="161" t="e">
        <f>"Cosmetic Code: "&amp;VLOOKUP(K1076,INVENTORY!$A$2:$Q$96,15,FALSE)</f>
        <v>#N/A</v>
      </c>
      <c r="J1097" s="162"/>
      <c r="K1097" s="163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4" t="s">
        <v>119</v>
      </c>
      <c r="E1101" s="165"/>
      <c r="G1101" s="3" t="s">
        <v>0</v>
      </c>
      <c r="H1101" s="2" t="s">
        <v>0</v>
      </c>
      <c r="I1101" s="1"/>
      <c r="J1101" s="164" t="s">
        <v>119</v>
      </c>
      <c r="K1101" s="165"/>
    </row>
    <row r="1102" spans="1:11" ht="15.75" thickBot="1" x14ac:dyDescent="0.3"/>
    <row r="1103" spans="1:11" ht="15" customHeight="1" x14ac:dyDescent="0.25">
      <c r="A1103" s="174" t="s">
        <v>105</v>
      </c>
      <c r="B1103" s="175"/>
      <c r="C1103" s="175"/>
      <c r="D1103" s="175"/>
      <c r="E1103" s="176"/>
      <c r="G1103" s="174" t="s">
        <v>105</v>
      </c>
      <c r="H1103" s="175"/>
      <c r="I1103" s="175"/>
      <c r="J1103" s="175"/>
      <c r="K1103" s="176"/>
    </row>
    <row r="1104" spans="1:11" ht="15.75" customHeight="1" thickBot="1" x14ac:dyDescent="0.3">
      <c r="A1104" s="177"/>
      <c r="B1104" s="178"/>
      <c r="C1104" s="178"/>
      <c r="D1104" s="178"/>
      <c r="E1104" s="179"/>
      <c r="G1104" s="177"/>
      <c r="H1104" s="178"/>
      <c r="I1104" s="178"/>
      <c r="J1104" s="178"/>
      <c r="K1104" s="179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21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45952.531971875003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45952.531971875003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VLOOKUP(E1105,INVENTORY!$A$2:$N$96,10,FALSE)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VLOOKUP(K1105,INVENTORY!$A$2:$N$96,10,FALSE)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VLOOKUP(E1105,INVENTORY!$A$2:$N$96,2,FALSE)</f>
        <v>#N/A</v>
      </c>
      <c r="C1108" s="36" t="str">
        <f>"Model: "</f>
        <v xml:space="preserve">Model: </v>
      </c>
      <c r="D1108" s="40" t="e">
        <f>VLOOKUP(E1105,INVENTORY!$A$2:$N$96,3,FALSE)</f>
        <v>#N/A</v>
      </c>
      <c r="E1108" s="38"/>
      <c r="G1108" s="34" t="str">
        <f>"Make: "</f>
        <v xml:space="preserve">Make: </v>
      </c>
      <c r="H1108" s="35" t="e">
        <f>VLOOKUP(K1105,INVENTORY!$A$2:$N$96,2,FALSE)</f>
        <v>#N/A</v>
      </c>
      <c r="I1108" s="36" t="str">
        <f>"Model: "</f>
        <v xml:space="preserve">Model: </v>
      </c>
      <c r="J1108" s="40" t="e">
        <f>VLOOKUP(K1105,INVENTORY!$A$2:$N$96,3,FALSE)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VLOOKUP(E1105,INVENTORY!$A$2:$N$96,4,FALSE)&amp;" / "&amp;VLOOKUP(E1105,INVENTORY!$A$2:$N$96,5,FALSE)&amp;"GHz"</f>
        <v>#N/A</v>
      </c>
      <c r="C1109" s="36"/>
      <c r="D1109" s="36" t="str">
        <f>"Memory: "</f>
        <v xml:space="preserve">Memory: </v>
      </c>
      <c r="E1109" s="41" t="e">
        <f>VLOOKUP(E1105,INVENTORY!$A$2:$N$96,6,FALSE)</f>
        <v>#N/A</v>
      </c>
      <c r="G1109" s="34" t="str">
        <f>"CPU/Speed: "</f>
        <v xml:space="preserve">CPU/Speed: </v>
      </c>
      <c r="H1109" s="35" t="e">
        <f>VLOOKUP(K1105,INVENTORY!$A$2:$N$96,4,FALSE)&amp;" / "&amp;VLOOKUP(K1105,INVENTORY!$A$2:$N$96,5,FALSE)&amp;"GHz"</f>
        <v>#N/A</v>
      </c>
      <c r="I1109" s="36"/>
      <c r="J1109" s="36" t="str">
        <f>"Memory: "</f>
        <v xml:space="preserve">Memory: </v>
      </c>
      <c r="K1109" s="75" t="e">
        <f>VLOOKUP(K1105,INVENTORY!$A$2:$N$96,6,FALSE)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0" t="s">
        <v>10</v>
      </c>
      <c r="B1111" s="181"/>
      <c r="C1111" s="87" t="s">
        <v>1</v>
      </c>
      <c r="D1111" s="87" t="s">
        <v>9</v>
      </c>
      <c r="E1111" s="72" t="s">
        <v>8</v>
      </c>
      <c r="G1111" s="180" t="s">
        <v>10</v>
      </c>
      <c r="H1111" s="181"/>
      <c r="I1111" s="87" t="s">
        <v>1</v>
      </c>
      <c r="J1111" s="87" t="s">
        <v>9</v>
      </c>
      <c r="K1111" s="72" t="s">
        <v>8</v>
      </c>
    </row>
    <row r="1112" spans="1:11" x14ac:dyDescent="0.25">
      <c r="A1112" s="166" t="s">
        <v>96</v>
      </c>
      <c r="B1112" s="167"/>
      <c r="C1112" s="86" t="s">
        <v>13</v>
      </c>
      <c r="D1112" s="9"/>
      <c r="E1112" s="8"/>
      <c r="G1112" s="166" t="s">
        <v>96</v>
      </c>
      <c r="H1112" s="167"/>
      <c r="I1112" s="86" t="s">
        <v>13</v>
      </c>
      <c r="J1112" s="9"/>
      <c r="K1112" s="8"/>
    </row>
    <row r="1113" spans="1:11" x14ac:dyDescent="0.25">
      <c r="A1113" s="166" t="s">
        <v>98</v>
      </c>
      <c r="B1113" s="167"/>
      <c r="C1113" s="86" t="s">
        <v>13</v>
      </c>
      <c r="D1113" s="9"/>
      <c r="E1113" s="8"/>
      <c r="G1113" s="166" t="s">
        <v>98</v>
      </c>
      <c r="H1113" s="167"/>
      <c r="I1113" s="86" t="s">
        <v>13</v>
      </c>
      <c r="J1113" s="9"/>
      <c r="K1113" s="8"/>
    </row>
    <row r="1114" spans="1:11" x14ac:dyDescent="0.25">
      <c r="A1114" s="166" t="s">
        <v>97</v>
      </c>
      <c r="B1114" s="167"/>
      <c r="C1114" s="86" t="s">
        <v>13</v>
      </c>
      <c r="D1114" s="9"/>
      <c r="E1114" s="8"/>
      <c r="G1114" s="166" t="s">
        <v>97</v>
      </c>
      <c r="H1114" s="167"/>
      <c r="I1114" s="86" t="s">
        <v>13</v>
      </c>
      <c r="J1114" s="9"/>
      <c r="K1114" s="8"/>
    </row>
    <row r="1115" spans="1:11" x14ac:dyDescent="0.25">
      <c r="A1115" s="166" t="s">
        <v>7</v>
      </c>
      <c r="B1115" s="167"/>
      <c r="C1115" s="86" t="s">
        <v>13</v>
      </c>
      <c r="D1115" s="9"/>
      <c r="E1115" s="8"/>
      <c r="G1115" s="166" t="s">
        <v>7</v>
      </c>
      <c r="H1115" s="167"/>
      <c r="I1115" s="86" t="s">
        <v>13</v>
      </c>
      <c r="J1115" s="9"/>
      <c r="K1115" s="8"/>
    </row>
    <row r="1116" spans="1:11" x14ac:dyDescent="0.25">
      <c r="A1116" s="166" t="s">
        <v>99</v>
      </c>
      <c r="B1116" s="167"/>
      <c r="C1116" s="86" t="s">
        <v>13</v>
      </c>
      <c r="D1116" s="9"/>
      <c r="E1116" s="8"/>
      <c r="G1116" s="166" t="s">
        <v>99</v>
      </c>
      <c r="H1116" s="167"/>
      <c r="I1116" s="86" t="s">
        <v>13</v>
      </c>
      <c r="J1116" s="9"/>
      <c r="K1116" s="8"/>
    </row>
    <row r="1117" spans="1:11" x14ac:dyDescent="0.25">
      <c r="A1117" s="166" t="s">
        <v>6</v>
      </c>
      <c r="B1117" s="167"/>
      <c r="C1117" s="86" t="s">
        <v>13</v>
      </c>
      <c r="D1117" s="9"/>
      <c r="E1117" s="8"/>
      <c r="G1117" s="166" t="s">
        <v>6</v>
      </c>
      <c r="H1117" s="167"/>
      <c r="I1117" s="86" t="s">
        <v>13</v>
      </c>
      <c r="J1117" s="9"/>
      <c r="K1117" s="8"/>
    </row>
    <row r="1118" spans="1:11" x14ac:dyDescent="0.25">
      <c r="A1118" s="166"/>
      <c r="B1118" s="167"/>
      <c r="C1118" s="86"/>
      <c r="D1118" s="9"/>
      <c r="E1118" s="8"/>
      <c r="G1118" s="166"/>
      <c r="H1118" s="167"/>
      <c r="I1118" s="86"/>
      <c r="J1118" s="9"/>
      <c r="K1118" s="8"/>
    </row>
    <row r="1119" spans="1:11" x14ac:dyDescent="0.25">
      <c r="A1119" s="166"/>
      <c r="B1119" s="167"/>
      <c r="C1119" s="86"/>
      <c r="D1119" s="9"/>
      <c r="E1119" s="8"/>
      <c r="G1119" s="166"/>
      <c r="H1119" s="167"/>
      <c r="I1119" s="86"/>
      <c r="J1119" s="9"/>
      <c r="K1119" s="8"/>
    </row>
    <row r="1120" spans="1:11" ht="15.75" thickBot="1" x14ac:dyDescent="0.3">
      <c r="A1120" s="168" t="s">
        <v>14</v>
      </c>
      <c r="B1120" s="169"/>
      <c r="C1120" s="169"/>
      <c r="D1120" s="169"/>
      <c r="E1120" s="170"/>
      <c r="G1120" s="168" t="s">
        <v>14</v>
      </c>
      <c r="H1120" s="169"/>
      <c r="I1120" s="169"/>
      <c r="J1120" s="169"/>
      <c r="K1120" s="170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e">
        <f>VLOOKUP(E1105,INVENTORY!$A$2:$N$96,7,FALSE)</f>
        <v>#N/A</v>
      </c>
      <c r="D1122" s="74" t="e">
        <f>VLOOKUP(E1105,INVENTORY!$A$2:$N$96,8,FALSE)</f>
        <v>#N/A</v>
      </c>
      <c r="E1122" s="74" t="e">
        <f>VLOOKUP(E1105,INVENTORY!$A$2:$N$96,9,FALSE)</f>
        <v>#N/A</v>
      </c>
      <c r="G1122" s="74"/>
      <c r="H1122" s="74"/>
      <c r="I1122" s="74" t="e">
        <f>VLOOKUP(K1105,INVENTORY!$A$2:$N$96,7,FALSE)</f>
        <v>#N/A</v>
      </c>
      <c r="J1122" s="74" t="e">
        <f>VLOOKUP(K1105,INVENTORY!$A$2:$N$96,8,FALSE)</f>
        <v>#N/A</v>
      </c>
      <c r="K1122" s="74" t="e">
        <f>VLOOKUP(K1105,INVENTORY!$A$2:$N$96,9,FALSE)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1" t="e">
        <f>"Function Code: "&amp;VLOOKUP(E1105,INVENTORY!$A$2:$Q$96,14,FALSE)</f>
        <v>#N/A</v>
      </c>
      <c r="D1124" s="172"/>
      <c r="E1124" s="173"/>
      <c r="G1124" s="6" t="s">
        <v>4</v>
      </c>
      <c r="H1124" s="5"/>
      <c r="I1124" s="171" t="e">
        <f>"Function Code: "&amp;VLOOKUP(K1105,INVENTORY!$A$2:$Q$96,14,FALSE)</f>
        <v>#N/A</v>
      </c>
      <c r="J1124" s="172"/>
      <c r="K1124" s="173"/>
    </row>
    <row r="1125" spans="1:11" ht="15" customHeight="1" thickBot="1" x14ac:dyDescent="0.3">
      <c r="A1125" s="6"/>
      <c r="B1125" s="5"/>
      <c r="C1125" s="161"/>
      <c r="D1125" s="162"/>
      <c r="E1125" s="163"/>
      <c r="G1125" s="6"/>
      <c r="H1125" s="5"/>
      <c r="I1125" s="161"/>
      <c r="J1125" s="162"/>
      <c r="K1125" s="163"/>
    </row>
    <row r="1126" spans="1:11" ht="15" customHeight="1" thickBot="1" x14ac:dyDescent="0.3">
      <c r="A1126" s="6"/>
      <c r="B1126" s="5"/>
      <c r="C1126" s="161" t="e">
        <f>"Cosmetic Code: "&amp;VLOOKUP(E1105,INVENTORY!$A$2:$Q$96,15,FALSE)</f>
        <v>#N/A</v>
      </c>
      <c r="D1126" s="162"/>
      <c r="E1126" s="163"/>
      <c r="G1126" s="6"/>
      <c r="H1126" s="5"/>
      <c r="I1126" s="161" t="e">
        <f>"Cosmetic Code: "&amp;VLOOKUP(K1105,INVENTORY!$A$2:$Q$96,15,FALSE)</f>
        <v>#N/A</v>
      </c>
      <c r="J1126" s="162"/>
      <c r="K1126" s="163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4" t="s">
        <v>119</v>
      </c>
      <c r="E1130" s="165"/>
      <c r="G1130" s="3" t="s">
        <v>0</v>
      </c>
      <c r="H1130" s="2" t="s">
        <v>0</v>
      </c>
      <c r="I1130" s="1"/>
      <c r="J1130" s="164" t="s">
        <v>119</v>
      </c>
      <c r="K1130" s="165"/>
    </row>
    <row r="1131" spans="1:11" ht="47.25" customHeight="1" thickBot="1" x14ac:dyDescent="0.3"/>
    <row r="1132" spans="1:11" ht="15" customHeight="1" x14ac:dyDescent="0.25">
      <c r="A1132" s="174" t="s">
        <v>105</v>
      </c>
      <c r="B1132" s="175"/>
      <c r="C1132" s="175"/>
      <c r="D1132" s="175"/>
      <c r="E1132" s="176"/>
      <c r="G1132" s="174" t="s">
        <v>105</v>
      </c>
      <c r="H1132" s="175"/>
      <c r="I1132" s="175"/>
      <c r="J1132" s="175"/>
      <c r="K1132" s="176"/>
    </row>
    <row r="1133" spans="1:11" ht="15.75" customHeight="1" thickBot="1" x14ac:dyDescent="0.3">
      <c r="A1133" s="177"/>
      <c r="B1133" s="178"/>
      <c r="C1133" s="178"/>
      <c r="D1133" s="178"/>
      <c r="E1133" s="179"/>
      <c r="G1133" s="177"/>
      <c r="H1133" s="178"/>
      <c r="I1133" s="178"/>
      <c r="J1133" s="178"/>
      <c r="K1133" s="179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22</v>
      </c>
      <c r="G1134" s="11"/>
      <c r="H1134" s="10"/>
      <c r="I1134" s="10"/>
      <c r="J1134" s="33" t="s">
        <v>42</v>
      </c>
      <c r="K1134" s="42">
        <f>'Data-PULLDOWNS'!$B$3*3+E1105</f>
        <v>23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45952.531971875003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45952.531971875003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VLOOKUP(E1134,INVENTORY!$A$2:$N$96,10,FALSE)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VLOOKUP(K1134,INVENTORY!$A$2:$N$96,10,FALSE)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VLOOKUP(E1134,INVENTORY!$A$2:$N$96,2,FALSE)</f>
        <v>#N/A</v>
      </c>
      <c r="C1137" s="36" t="str">
        <f>"Model: "</f>
        <v xml:space="preserve">Model: </v>
      </c>
      <c r="D1137" s="40" t="e">
        <f>VLOOKUP(E1134,INVENTORY!$A$2:$N$96,3,FALSE)</f>
        <v>#N/A</v>
      </c>
      <c r="E1137" s="38"/>
      <c r="G1137" s="34" t="str">
        <f>"Make: "</f>
        <v xml:space="preserve">Make: </v>
      </c>
      <c r="H1137" s="35" t="e">
        <f>VLOOKUP(K1134,INVENTORY!$A$2:$N$96,2,FALSE)</f>
        <v>#N/A</v>
      </c>
      <c r="I1137" s="36" t="str">
        <f>"Model: "</f>
        <v xml:space="preserve">Model: </v>
      </c>
      <c r="J1137" s="40" t="e">
        <f>VLOOKUP(K1134,INVENTORY!$A$2:$N$96,3,FALSE)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VLOOKUP(E1134,INVENTORY!$A$2:$N$96,4,FALSE)&amp;" / "&amp;VLOOKUP(E1134,INVENTORY!$A$2:$N$96,5,FALSE)&amp;"GHz"</f>
        <v>#N/A</v>
      </c>
      <c r="C1138" s="36"/>
      <c r="D1138" s="36" t="str">
        <f>"Memory: "</f>
        <v xml:space="preserve">Memory: </v>
      </c>
      <c r="E1138" s="75" t="e">
        <f>VLOOKUP(E1134,INVENTORY!$A$2:$N$96,6,FALSE)</f>
        <v>#N/A</v>
      </c>
      <c r="G1138" s="34" t="str">
        <f>"CPU/Speed: "</f>
        <v xml:space="preserve">CPU/Speed: </v>
      </c>
      <c r="H1138" s="35" t="e">
        <f>VLOOKUP(K1134,INVENTORY!$A$2:$N$96,4,FALSE)&amp;" / "&amp;VLOOKUP(K1134,INVENTORY!$A$2:$N$96,5,FALSE)&amp;"GHz"</f>
        <v>#N/A</v>
      </c>
      <c r="I1138" s="36"/>
      <c r="J1138" s="36" t="str">
        <f>"Memory: "</f>
        <v xml:space="preserve">Memory: </v>
      </c>
      <c r="K1138" s="75" t="e">
        <f>VLOOKUP(K1134,INVENTORY!$A$2:$N$96,6,FALSE)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0" t="s">
        <v>10</v>
      </c>
      <c r="B1140" s="181"/>
      <c r="C1140" s="87" t="s">
        <v>1</v>
      </c>
      <c r="D1140" s="87" t="s">
        <v>9</v>
      </c>
      <c r="E1140" s="72" t="s">
        <v>8</v>
      </c>
      <c r="G1140" s="180" t="s">
        <v>10</v>
      </c>
      <c r="H1140" s="181"/>
      <c r="I1140" s="87" t="s">
        <v>1</v>
      </c>
      <c r="J1140" s="87" t="s">
        <v>9</v>
      </c>
      <c r="K1140" s="72" t="s">
        <v>8</v>
      </c>
    </row>
    <row r="1141" spans="1:11" x14ac:dyDescent="0.25">
      <c r="A1141" s="166" t="s">
        <v>96</v>
      </c>
      <c r="B1141" s="167"/>
      <c r="C1141" s="86" t="s">
        <v>13</v>
      </c>
      <c r="D1141" s="9"/>
      <c r="E1141" s="8"/>
      <c r="G1141" s="166" t="s">
        <v>96</v>
      </c>
      <c r="H1141" s="167"/>
      <c r="I1141" s="86" t="s">
        <v>13</v>
      </c>
      <c r="J1141" s="9"/>
      <c r="K1141" s="8"/>
    </row>
    <row r="1142" spans="1:11" x14ac:dyDescent="0.25">
      <c r="A1142" s="166" t="s">
        <v>98</v>
      </c>
      <c r="B1142" s="167"/>
      <c r="C1142" s="86" t="s">
        <v>13</v>
      </c>
      <c r="D1142" s="9"/>
      <c r="E1142" s="8"/>
      <c r="G1142" s="166" t="s">
        <v>98</v>
      </c>
      <c r="H1142" s="167"/>
      <c r="I1142" s="86" t="s">
        <v>13</v>
      </c>
      <c r="J1142" s="9"/>
      <c r="K1142" s="8"/>
    </row>
    <row r="1143" spans="1:11" x14ac:dyDescent="0.25">
      <c r="A1143" s="166" t="s">
        <v>97</v>
      </c>
      <c r="B1143" s="167"/>
      <c r="C1143" s="86" t="s">
        <v>13</v>
      </c>
      <c r="D1143" s="9"/>
      <c r="E1143" s="8"/>
      <c r="G1143" s="166" t="s">
        <v>97</v>
      </c>
      <c r="H1143" s="167"/>
      <c r="I1143" s="86" t="s">
        <v>13</v>
      </c>
      <c r="J1143" s="9"/>
      <c r="K1143" s="8"/>
    </row>
    <row r="1144" spans="1:11" x14ac:dyDescent="0.25">
      <c r="A1144" s="166" t="s">
        <v>7</v>
      </c>
      <c r="B1144" s="167"/>
      <c r="C1144" s="86" t="s">
        <v>13</v>
      </c>
      <c r="D1144" s="9"/>
      <c r="E1144" s="8"/>
      <c r="G1144" s="166" t="s">
        <v>7</v>
      </c>
      <c r="H1144" s="167"/>
      <c r="I1144" s="86" t="s">
        <v>13</v>
      </c>
      <c r="J1144" s="9"/>
      <c r="K1144" s="8"/>
    </row>
    <row r="1145" spans="1:11" x14ac:dyDescent="0.25">
      <c r="A1145" s="166" t="s">
        <v>99</v>
      </c>
      <c r="B1145" s="167"/>
      <c r="C1145" s="86" t="s">
        <v>13</v>
      </c>
      <c r="D1145" s="9"/>
      <c r="E1145" s="8"/>
      <c r="G1145" s="166" t="s">
        <v>99</v>
      </c>
      <c r="H1145" s="167"/>
      <c r="I1145" s="86" t="s">
        <v>13</v>
      </c>
      <c r="J1145" s="9"/>
      <c r="K1145" s="8"/>
    </row>
    <row r="1146" spans="1:11" x14ac:dyDescent="0.25">
      <c r="A1146" s="166" t="s">
        <v>6</v>
      </c>
      <c r="B1146" s="167"/>
      <c r="C1146" s="86" t="s">
        <v>13</v>
      </c>
      <c r="D1146" s="9"/>
      <c r="E1146" s="8"/>
      <c r="G1146" s="166" t="s">
        <v>6</v>
      </c>
      <c r="H1146" s="167"/>
      <c r="I1146" s="86" t="s">
        <v>13</v>
      </c>
      <c r="J1146" s="9"/>
      <c r="K1146" s="8"/>
    </row>
    <row r="1147" spans="1:11" x14ac:dyDescent="0.25">
      <c r="A1147" s="166"/>
      <c r="B1147" s="167"/>
      <c r="C1147" s="86"/>
      <c r="D1147" s="9"/>
      <c r="E1147" s="8"/>
      <c r="G1147" s="166"/>
      <c r="H1147" s="167"/>
      <c r="I1147" s="86"/>
      <c r="J1147" s="9"/>
      <c r="K1147" s="8"/>
    </row>
    <row r="1148" spans="1:11" x14ac:dyDescent="0.25">
      <c r="A1148" s="166"/>
      <c r="B1148" s="167"/>
      <c r="C1148" s="86"/>
      <c r="D1148" s="9"/>
      <c r="E1148" s="8"/>
      <c r="G1148" s="166"/>
      <c r="H1148" s="167"/>
      <c r="I1148" s="86"/>
      <c r="J1148" s="9"/>
      <c r="K1148" s="8"/>
    </row>
    <row r="1149" spans="1:11" ht="15.75" thickBot="1" x14ac:dyDescent="0.3">
      <c r="A1149" s="168" t="s">
        <v>14</v>
      </c>
      <c r="B1149" s="169"/>
      <c r="C1149" s="169"/>
      <c r="D1149" s="169"/>
      <c r="E1149" s="170"/>
      <c r="G1149" s="168" t="s">
        <v>14</v>
      </c>
      <c r="H1149" s="169"/>
      <c r="I1149" s="169"/>
      <c r="J1149" s="169"/>
      <c r="K1149" s="170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VLOOKUP(E1134,INVENTORY!$A$2:$N$96,7,FALSE)</f>
        <v>#N/A</v>
      </c>
      <c r="D1151" s="74" t="e">
        <f>VLOOKUP(E1134,INVENTORY!$A$2:$N$96,8,FALSE)</f>
        <v>#N/A</v>
      </c>
      <c r="E1151" s="74" t="e">
        <f>VLOOKUP(E1134,INVENTORY!$A$2:$N$96,9,FALSE)</f>
        <v>#N/A</v>
      </c>
      <c r="G1151" s="74"/>
      <c r="H1151" s="74"/>
      <c r="I1151" s="74" t="e">
        <f>VLOOKUP(K1134,INVENTORY!$A$2:$N$96,7,FALSE)</f>
        <v>#N/A</v>
      </c>
      <c r="J1151" s="74" t="e">
        <f>VLOOKUP(K1134,INVENTORY!$A$2:$N$96,8,FALSE)</f>
        <v>#N/A</v>
      </c>
      <c r="K1151" s="74" t="e">
        <f>VLOOKUP(K1134,INVENTORY!$A$2:$N$96,9,FALSE)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1" t="e">
        <f>"Function Code: "&amp;VLOOKUP(E1134,INVENTORY!$A$2:$Q$96,14,FALSE)</f>
        <v>#N/A</v>
      </c>
      <c r="D1153" s="172"/>
      <c r="E1153" s="173"/>
      <c r="G1153" s="6" t="s">
        <v>4</v>
      </c>
      <c r="H1153" s="5"/>
      <c r="I1153" s="171" t="e">
        <f>"Function Code: "&amp;VLOOKUP(K1134,INVENTORY!$A$2:$Q$96,14,FALSE)</f>
        <v>#N/A</v>
      </c>
      <c r="J1153" s="172"/>
      <c r="K1153" s="173"/>
    </row>
    <row r="1154" spans="1:11" ht="15" customHeight="1" thickBot="1" x14ac:dyDescent="0.3">
      <c r="A1154" s="6"/>
      <c r="B1154" s="5"/>
      <c r="C1154" s="161"/>
      <c r="D1154" s="162"/>
      <c r="E1154" s="163"/>
      <c r="G1154" s="6"/>
      <c r="H1154" s="5"/>
      <c r="I1154" s="161"/>
      <c r="J1154" s="162"/>
      <c r="K1154" s="163"/>
    </row>
    <row r="1155" spans="1:11" ht="15" customHeight="1" thickBot="1" x14ac:dyDescent="0.3">
      <c r="A1155" s="6"/>
      <c r="B1155" s="5"/>
      <c r="C1155" s="161" t="e">
        <f>"Cosmetic Code: "&amp;VLOOKUP(E1134,INVENTORY!$A$2:$Q$96,15,FALSE)</f>
        <v>#N/A</v>
      </c>
      <c r="D1155" s="162"/>
      <c r="E1155" s="163"/>
      <c r="G1155" s="6"/>
      <c r="H1155" s="5"/>
      <c r="I1155" s="161" t="e">
        <f>"Cosmetic Code: "&amp;VLOOKUP(K1134,INVENTORY!$A$2:$Q$96,15,FALSE)</f>
        <v>#N/A</v>
      </c>
      <c r="J1155" s="162"/>
      <c r="K1155" s="163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4" t="s">
        <v>119</v>
      </c>
      <c r="E1159" s="165"/>
      <c r="G1159" s="3" t="s">
        <v>0</v>
      </c>
      <c r="H1159" s="2" t="s">
        <v>0</v>
      </c>
      <c r="I1159" s="1"/>
      <c r="J1159" s="164" t="s">
        <v>119</v>
      </c>
      <c r="K1159" s="165"/>
    </row>
    <row r="1160" spans="1:11" ht="15.75" thickBot="1" x14ac:dyDescent="0.3"/>
    <row r="1161" spans="1:11" ht="15" customHeight="1" x14ac:dyDescent="0.25">
      <c r="A1161" s="174" t="s">
        <v>105</v>
      </c>
      <c r="B1161" s="175"/>
      <c r="C1161" s="175"/>
      <c r="D1161" s="175"/>
      <c r="E1161" s="176"/>
      <c r="G1161" s="174" t="s">
        <v>105</v>
      </c>
      <c r="H1161" s="175"/>
      <c r="I1161" s="175"/>
      <c r="J1161" s="175"/>
      <c r="K1161" s="176"/>
    </row>
    <row r="1162" spans="1:11" ht="15.75" customHeight="1" thickBot="1" x14ac:dyDescent="0.3">
      <c r="A1162" s="177"/>
      <c r="B1162" s="178"/>
      <c r="C1162" s="178"/>
      <c r="D1162" s="178"/>
      <c r="E1162" s="179"/>
      <c r="G1162" s="177"/>
      <c r="H1162" s="178"/>
      <c r="I1162" s="178"/>
      <c r="J1162" s="178"/>
      <c r="K1162" s="179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22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45952.531971875003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45952.531971875003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VLOOKUP(E1163,INVENTORY!$A$2:$N$96,10,FALSE)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VLOOKUP(K1163,INVENTORY!$A$2:$N$96,10,FALSE)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VLOOKUP(E1163,INVENTORY!$A$2:$N$96,2,FALSE)</f>
        <v>#N/A</v>
      </c>
      <c r="C1166" s="36" t="str">
        <f>"Model: "</f>
        <v xml:space="preserve">Model: </v>
      </c>
      <c r="D1166" s="40" t="e">
        <f>VLOOKUP(E1163,INVENTORY!$A$2:$N$96,3,FALSE)</f>
        <v>#N/A</v>
      </c>
      <c r="E1166" s="38"/>
      <c r="G1166" s="34" t="str">
        <f>"Make: "</f>
        <v xml:space="preserve">Make: </v>
      </c>
      <c r="H1166" s="35" t="e">
        <f>VLOOKUP(K1163,INVENTORY!$A$2:$N$96,2,FALSE)</f>
        <v>#N/A</v>
      </c>
      <c r="I1166" s="36" t="str">
        <f>"Model: "</f>
        <v xml:space="preserve">Model: </v>
      </c>
      <c r="J1166" s="40" t="e">
        <f>VLOOKUP(K1163,INVENTORY!$A$2:$N$96,3,FALSE)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VLOOKUP(E1163,INVENTORY!$A$2:$N$96,4,FALSE)&amp;" / "&amp;VLOOKUP(E1163,INVENTORY!$A$2:$N$96,5,FALSE)&amp;"GHz"</f>
        <v>#N/A</v>
      </c>
      <c r="C1167" s="36"/>
      <c r="D1167" s="36" t="str">
        <f>"Memory: "</f>
        <v xml:space="preserve">Memory: </v>
      </c>
      <c r="E1167" s="41" t="e">
        <f>VLOOKUP(E1163,INVENTORY!$A$2:$N$96,6,FALSE)</f>
        <v>#N/A</v>
      </c>
      <c r="G1167" s="34" t="str">
        <f>"CPU/Speed: "</f>
        <v xml:space="preserve">CPU/Speed: </v>
      </c>
      <c r="H1167" s="35" t="e">
        <f>VLOOKUP(K1163,INVENTORY!$A$2:$N$96,4,FALSE)&amp;" / "&amp;VLOOKUP(K1163,INVENTORY!$A$2:$N$96,5,FALSE)&amp;"GHz"</f>
        <v>#N/A</v>
      </c>
      <c r="I1167" s="36"/>
      <c r="J1167" s="36" t="str">
        <f>"Memory: "</f>
        <v xml:space="preserve">Memory: </v>
      </c>
      <c r="K1167" s="75" t="e">
        <f>VLOOKUP(K1163,INVENTORY!$A$2:$N$96,6,FALSE)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0" t="s">
        <v>10</v>
      </c>
      <c r="B1169" s="181"/>
      <c r="C1169" s="87" t="s">
        <v>1</v>
      </c>
      <c r="D1169" s="87" t="s">
        <v>9</v>
      </c>
      <c r="E1169" s="72" t="s">
        <v>8</v>
      </c>
      <c r="G1169" s="180" t="s">
        <v>10</v>
      </c>
      <c r="H1169" s="181"/>
      <c r="I1169" s="87" t="s">
        <v>1</v>
      </c>
      <c r="J1169" s="87" t="s">
        <v>9</v>
      </c>
      <c r="K1169" s="72" t="s">
        <v>8</v>
      </c>
    </row>
    <row r="1170" spans="1:11" x14ac:dyDescent="0.25">
      <c r="A1170" s="166" t="s">
        <v>96</v>
      </c>
      <c r="B1170" s="167"/>
      <c r="C1170" s="86" t="s">
        <v>13</v>
      </c>
      <c r="D1170" s="9"/>
      <c r="E1170" s="8"/>
      <c r="G1170" s="166" t="s">
        <v>96</v>
      </c>
      <c r="H1170" s="167"/>
      <c r="I1170" s="86" t="s">
        <v>13</v>
      </c>
      <c r="J1170" s="9"/>
      <c r="K1170" s="8"/>
    </row>
    <row r="1171" spans="1:11" x14ac:dyDescent="0.25">
      <c r="A1171" s="166" t="s">
        <v>98</v>
      </c>
      <c r="B1171" s="167"/>
      <c r="C1171" s="86" t="s">
        <v>13</v>
      </c>
      <c r="D1171" s="9"/>
      <c r="E1171" s="8"/>
      <c r="G1171" s="166" t="s">
        <v>98</v>
      </c>
      <c r="H1171" s="167"/>
      <c r="I1171" s="86" t="s">
        <v>13</v>
      </c>
      <c r="J1171" s="9"/>
      <c r="K1171" s="8"/>
    </row>
    <row r="1172" spans="1:11" x14ac:dyDescent="0.25">
      <c r="A1172" s="166" t="s">
        <v>97</v>
      </c>
      <c r="B1172" s="167"/>
      <c r="C1172" s="86" t="s">
        <v>13</v>
      </c>
      <c r="D1172" s="9"/>
      <c r="E1172" s="8"/>
      <c r="G1172" s="166" t="s">
        <v>97</v>
      </c>
      <c r="H1172" s="167"/>
      <c r="I1172" s="86" t="s">
        <v>13</v>
      </c>
      <c r="J1172" s="9"/>
      <c r="K1172" s="8"/>
    </row>
    <row r="1173" spans="1:11" x14ac:dyDescent="0.25">
      <c r="A1173" s="166" t="s">
        <v>7</v>
      </c>
      <c r="B1173" s="167"/>
      <c r="C1173" s="86" t="s">
        <v>13</v>
      </c>
      <c r="D1173" s="9"/>
      <c r="E1173" s="8"/>
      <c r="G1173" s="166" t="s">
        <v>7</v>
      </c>
      <c r="H1173" s="167"/>
      <c r="I1173" s="86" t="s">
        <v>13</v>
      </c>
      <c r="J1173" s="9"/>
      <c r="K1173" s="8"/>
    </row>
    <row r="1174" spans="1:11" x14ac:dyDescent="0.25">
      <c r="A1174" s="166" t="s">
        <v>99</v>
      </c>
      <c r="B1174" s="167"/>
      <c r="C1174" s="86" t="s">
        <v>13</v>
      </c>
      <c r="D1174" s="9"/>
      <c r="E1174" s="8"/>
      <c r="G1174" s="166" t="s">
        <v>99</v>
      </c>
      <c r="H1174" s="167"/>
      <c r="I1174" s="86" t="s">
        <v>13</v>
      </c>
      <c r="J1174" s="9"/>
      <c r="K1174" s="8"/>
    </row>
    <row r="1175" spans="1:11" x14ac:dyDescent="0.25">
      <c r="A1175" s="166" t="s">
        <v>6</v>
      </c>
      <c r="B1175" s="167"/>
      <c r="C1175" s="86" t="s">
        <v>13</v>
      </c>
      <c r="D1175" s="9"/>
      <c r="E1175" s="8"/>
      <c r="G1175" s="166" t="s">
        <v>6</v>
      </c>
      <c r="H1175" s="167"/>
      <c r="I1175" s="86" t="s">
        <v>13</v>
      </c>
      <c r="J1175" s="9"/>
      <c r="K1175" s="8"/>
    </row>
    <row r="1176" spans="1:11" x14ac:dyDescent="0.25">
      <c r="A1176" s="166"/>
      <c r="B1176" s="167"/>
      <c r="C1176" s="86"/>
      <c r="D1176" s="9"/>
      <c r="E1176" s="8"/>
      <c r="G1176" s="166"/>
      <c r="H1176" s="167"/>
      <c r="I1176" s="86"/>
      <c r="J1176" s="9"/>
      <c r="K1176" s="8"/>
    </row>
    <row r="1177" spans="1:11" x14ac:dyDescent="0.25">
      <c r="A1177" s="166"/>
      <c r="B1177" s="167"/>
      <c r="C1177" s="86"/>
      <c r="D1177" s="9"/>
      <c r="E1177" s="8"/>
      <c r="G1177" s="166"/>
      <c r="H1177" s="167"/>
      <c r="I1177" s="86"/>
      <c r="J1177" s="9"/>
      <c r="K1177" s="8"/>
    </row>
    <row r="1178" spans="1:11" ht="15.75" thickBot="1" x14ac:dyDescent="0.3">
      <c r="A1178" s="168" t="s">
        <v>14</v>
      </c>
      <c r="B1178" s="169"/>
      <c r="C1178" s="169"/>
      <c r="D1178" s="169"/>
      <c r="E1178" s="170"/>
      <c r="G1178" s="168" t="s">
        <v>14</v>
      </c>
      <c r="H1178" s="169"/>
      <c r="I1178" s="169"/>
      <c r="J1178" s="169"/>
      <c r="K1178" s="170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e">
        <f>VLOOKUP(E1163,INVENTORY!$A$2:$N$96,7,FALSE)</f>
        <v>#N/A</v>
      </c>
      <c r="D1180" s="74" t="e">
        <f>VLOOKUP(E1163,INVENTORY!$A$2:$N$96,8,FALSE)</f>
        <v>#N/A</v>
      </c>
      <c r="E1180" s="74" t="e">
        <f>VLOOKUP(E1163,INVENTORY!$A$2:$N$96,9,FALSE)</f>
        <v>#N/A</v>
      </c>
      <c r="G1180" s="74"/>
      <c r="H1180" s="74"/>
      <c r="I1180" s="74" t="e">
        <f>VLOOKUP(K1163,INVENTORY!$A$2:$N$96,7,FALSE)</f>
        <v>#N/A</v>
      </c>
      <c r="J1180" s="74" t="e">
        <f>VLOOKUP(K1163,INVENTORY!$A$2:$N$96,8,FALSE)</f>
        <v>#N/A</v>
      </c>
      <c r="K1180" s="74" t="e">
        <f>VLOOKUP(K1163,INVENTORY!$A$2:$N$96,9,FALSE)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1" t="e">
        <f>"Function Code: "&amp;VLOOKUP(E1163,INVENTORY!$A$2:$Q$96,14,FALSE)</f>
        <v>#N/A</v>
      </c>
      <c r="D1182" s="172"/>
      <c r="E1182" s="173"/>
      <c r="G1182" s="6" t="s">
        <v>4</v>
      </c>
      <c r="H1182" s="5"/>
      <c r="I1182" s="171" t="e">
        <f>"Function Code: "&amp;VLOOKUP(K1163,INVENTORY!$A$2:$Q$96,14,FALSE)</f>
        <v>#N/A</v>
      </c>
      <c r="J1182" s="172"/>
      <c r="K1182" s="173"/>
    </row>
    <row r="1183" spans="1:11" ht="15" customHeight="1" thickBot="1" x14ac:dyDescent="0.3">
      <c r="A1183" s="6"/>
      <c r="B1183" s="5"/>
      <c r="C1183" s="161"/>
      <c r="D1183" s="162"/>
      <c r="E1183" s="163"/>
      <c r="G1183" s="6"/>
      <c r="H1183" s="5"/>
      <c r="I1183" s="161"/>
      <c r="J1183" s="162"/>
      <c r="K1183" s="163"/>
    </row>
    <row r="1184" spans="1:11" ht="15" customHeight="1" thickBot="1" x14ac:dyDescent="0.3">
      <c r="A1184" s="6"/>
      <c r="B1184" s="5"/>
      <c r="C1184" s="161" t="e">
        <f>"Cosmetic Code: "&amp;VLOOKUP(E1163,INVENTORY!$A$2:$Q$96,15,FALSE)</f>
        <v>#N/A</v>
      </c>
      <c r="D1184" s="162"/>
      <c r="E1184" s="163"/>
      <c r="G1184" s="6"/>
      <c r="H1184" s="5"/>
      <c r="I1184" s="161" t="e">
        <f>"Cosmetic Code: "&amp;VLOOKUP(K1163,INVENTORY!$A$2:$Q$96,15,FALSE)</f>
        <v>#N/A</v>
      </c>
      <c r="J1184" s="162"/>
      <c r="K1184" s="163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4" t="s">
        <v>119</v>
      </c>
      <c r="E1188" s="165"/>
      <c r="G1188" s="3" t="s">
        <v>0</v>
      </c>
      <c r="H1188" s="2" t="s">
        <v>0</v>
      </c>
      <c r="I1188" s="1"/>
      <c r="J1188" s="164" t="s">
        <v>119</v>
      </c>
      <c r="K1188" s="165"/>
    </row>
    <row r="1189" spans="1:11" ht="47.25" customHeight="1" thickBot="1" x14ac:dyDescent="0.3"/>
    <row r="1190" spans="1:11" ht="15" customHeight="1" x14ac:dyDescent="0.25">
      <c r="A1190" s="174" t="s">
        <v>105</v>
      </c>
      <c r="B1190" s="175"/>
      <c r="C1190" s="175"/>
      <c r="D1190" s="175"/>
      <c r="E1190" s="176"/>
      <c r="G1190" s="174" t="s">
        <v>105</v>
      </c>
      <c r="H1190" s="175"/>
      <c r="I1190" s="175"/>
      <c r="J1190" s="175"/>
      <c r="K1190" s="176"/>
    </row>
    <row r="1191" spans="1:11" ht="15.75" customHeight="1" thickBot="1" x14ac:dyDescent="0.3">
      <c r="A1191" s="177"/>
      <c r="B1191" s="178"/>
      <c r="C1191" s="178"/>
      <c r="D1191" s="178"/>
      <c r="E1191" s="179"/>
      <c r="G1191" s="177"/>
      <c r="H1191" s="178"/>
      <c r="I1191" s="178"/>
      <c r="J1191" s="178"/>
      <c r="K1191" s="179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23</v>
      </c>
      <c r="G1192" s="11"/>
      <c r="H1192" s="10"/>
      <c r="I1192" s="10"/>
      <c r="J1192" s="33" t="s">
        <v>42</v>
      </c>
      <c r="K1192" s="42">
        <f>'Data-PULLDOWNS'!$B$3*3+E1163</f>
        <v>24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45952.531971875003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45952.531971875003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VLOOKUP(E1192,INVENTORY!$A$2:$N$96,10,FALSE)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VLOOKUP(K1192,INVENTORY!$A$2:$N$96,10,FALSE)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VLOOKUP(E1192,INVENTORY!$A$2:$N$96,2,FALSE)</f>
        <v>#N/A</v>
      </c>
      <c r="C1195" s="36" t="str">
        <f>"Model: "</f>
        <v xml:space="preserve">Model: </v>
      </c>
      <c r="D1195" s="40" t="e">
        <f>VLOOKUP(E1192,INVENTORY!$A$2:$N$96,3,FALSE)</f>
        <v>#N/A</v>
      </c>
      <c r="E1195" s="38"/>
      <c r="G1195" s="34" t="str">
        <f>"Make: "</f>
        <v xml:space="preserve">Make: </v>
      </c>
      <c r="H1195" s="35" t="e">
        <f>VLOOKUP(K1192,INVENTORY!$A$2:$N$96,2,FALSE)</f>
        <v>#N/A</v>
      </c>
      <c r="I1195" s="36" t="str">
        <f>"Model: "</f>
        <v xml:space="preserve">Model: </v>
      </c>
      <c r="J1195" s="40" t="e">
        <f>VLOOKUP(K1192,INVENTORY!$A$2:$N$96,3,FALSE)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VLOOKUP(E1192,INVENTORY!$A$2:$N$96,4,FALSE)&amp;" / "&amp;VLOOKUP(E1192,INVENTORY!$A$2:$N$96,5,FALSE)&amp;"GHz"</f>
        <v>#N/A</v>
      </c>
      <c r="C1196" s="36"/>
      <c r="D1196" s="36" t="str">
        <f>"Memory: "</f>
        <v xml:space="preserve">Memory: </v>
      </c>
      <c r="E1196" s="75" t="e">
        <f>VLOOKUP(E1192,INVENTORY!$A$2:$N$96,6,FALSE)</f>
        <v>#N/A</v>
      </c>
      <c r="G1196" s="34" t="str">
        <f>"CPU/Speed: "</f>
        <v xml:space="preserve">CPU/Speed: </v>
      </c>
      <c r="H1196" s="35" t="e">
        <f>VLOOKUP(K1192,INVENTORY!$A$2:$N$96,4,FALSE)&amp;" / "&amp;VLOOKUP(K1192,INVENTORY!$A$2:$N$96,5,FALSE)&amp;"GHz"</f>
        <v>#N/A</v>
      </c>
      <c r="I1196" s="36"/>
      <c r="J1196" s="36" t="str">
        <f>"Memory: "</f>
        <v xml:space="preserve">Memory: </v>
      </c>
      <c r="K1196" s="75" t="e">
        <f>VLOOKUP(K1192,INVENTORY!$A$2:$N$96,6,FALSE)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0" t="s">
        <v>10</v>
      </c>
      <c r="B1198" s="181"/>
      <c r="C1198" s="87" t="s">
        <v>1</v>
      </c>
      <c r="D1198" s="87" t="s">
        <v>9</v>
      </c>
      <c r="E1198" s="72" t="s">
        <v>8</v>
      </c>
      <c r="G1198" s="180" t="s">
        <v>10</v>
      </c>
      <c r="H1198" s="181"/>
      <c r="I1198" s="87" t="s">
        <v>1</v>
      </c>
      <c r="J1198" s="87" t="s">
        <v>9</v>
      </c>
      <c r="K1198" s="72" t="s">
        <v>8</v>
      </c>
    </row>
    <row r="1199" spans="1:11" x14ac:dyDescent="0.25">
      <c r="A1199" s="166" t="s">
        <v>96</v>
      </c>
      <c r="B1199" s="167"/>
      <c r="C1199" s="86" t="s">
        <v>13</v>
      </c>
      <c r="D1199" s="9"/>
      <c r="E1199" s="8"/>
      <c r="G1199" s="166" t="s">
        <v>96</v>
      </c>
      <c r="H1199" s="167"/>
      <c r="I1199" s="86" t="s">
        <v>13</v>
      </c>
      <c r="J1199" s="9"/>
      <c r="K1199" s="8"/>
    </row>
    <row r="1200" spans="1:11" x14ac:dyDescent="0.25">
      <c r="A1200" s="166" t="s">
        <v>98</v>
      </c>
      <c r="B1200" s="167"/>
      <c r="C1200" s="86" t="s">
        <v>13</v>
      </c>
      <c r="D1200" s="9"/>
      <c r="E1200" s="8"/>
      <c r="G1200" s="166" t="s">
        <v>98</v>
      </c>
      <c r="H1200" s="167"/>
      <c r="I1200" s="86" t="s">
        <v>13</v>
      </c>
      <c r="J1200" s="9"/>
      <c r="K1200" s="8"/>
    </row>
    <row r="1201" spans="1:11" x14ac:dyDescent="0.25">
      <c r="A1201" s="166" t="s">
        <v>97</v>
      </c>
      <c r="B1201" s="167"/>
      <c r="C1201" s="86" t="s">
        <v>13</v>
      </c>
      <c r="D1201" s="9"/>
      <c r="E1201" s="8"/>
      <c r="G1201" s="166" t="s">
        <v>97</v>
      </c>
      <c r="H1201" s="167"/>
      <c r="I1201" s="86" t="s">
        <v>13</v>
      </c>
      <c r="J1201" s="9"/>
      <c r="K1201" s="8"/>
    </row>
    <row r="1202" spans="1:11" x14ac:dyDescent="0.25">
      <c r="A1202" s="166" t="s">
        <v>7</v>
      </c>
      <c r="B1202" s="167"/>
      <c r="C1202" s="86" t="s">
        <v>13</v>
      </c>
      <c r="D1202" s="9"/>
      <c r="E1202" s="8"/>
      <c r="G1202" s="166" t="s">
        <v>7</v>
      </c>
      <c r="H1202" s="167"/>
      <c r="I1202" s="86" t="s">
        <v>13</v>
      </c>
      <c r="J1202" s="9"/>
      <c r="K1202" s="8"/>
    </row>
    <row r="1203" spans="1:11" x14ac:dyDescent="0.25">
      <c r="A1203" s="166" t="s">
        <v>99</v>
      </c>
      <c r="B1203" s="167"/>
      <c r="C1203" s="86" t="s">
        <v>13</v>
      </c>
      <c r="D1203" s="9"/>
      <c r="E1203" s="8"/>
      <c r="G1203" s="166" t="s">
        <v>99</v>
      </c>
      <c r="H1203" s="167"/>
      <c r="I1203" s="86" t="s">
        <v>13</v>
      </c>
      <c r="J1203" s="9"/>
      <c r="K1203" s="8"/>
    </row>
    <row r="1204" spans="1:11" x14ac:dyDescent="0.25">
      <c r="A1204" s="166" t="s">
        <v>6</v>
      </c>
      <c r="B1204" s="167"/>
      <c r="C1204" s="86" t="s">
        <v>13</v>
      </c>
      <c r="D1204" s="9"/>
      <c r="E1204" s="8"/>
      <c r="G1204" s="166" t="s">
        <v>6</v>
      </c>
      <c r="H1204" s="167"/>
      <c r="I1204" s="86" t="s">
        <v>13</v>
      </c>
      <c r="J1204" s="9"/>
      <c r="K1204" s="8"/>
    </row>
    <row r="1205" spans="1:11" x14ac:dyDescent="0.25">
      <c r="A1205" s="166"/>
      <c r="B1205" s="167"/>
      <c r="C1205" s="86"/>
      <c r="D1205" s="9"/>
      <c r="E1205" s="8"/>
      <c r="G1205" s="166"/>
      <c r="H1205" s="167"/>
      <c r="I1205" s="86"/>
      <c r="J1205" s="9"/>
      <c r="K1205" s="8"/>
    </row>
    <row r="1206" spans="1:11" x14ac:dyDescent="0.25">
      <c r="A1206" s="166"/>
      <c r="B1206" s="167"/>
      <c r="C1206" s="86"/>
      <c r="D1206" s="9"/>
      <c r="E1206" s="8"/>
      <c r="G1206" s="166"/>
      <c r="H1206" s="167"/>
      <c r="I1206" s="86"/>
      <c r="J1206" s="9"/>
      <c r="K1206" s="8"/>
    </row>
    <row r="1207" spans="1:11" ht="15.75" thickBot="1" x14ac:dyDescent="0.3">
      <c r="A1207" s="168" t="s">
        <v>14</v>
      </c>
      <c r="B1207" s="169"/>
      <c r="C1207" s="169"/>
      <c r="D1207" s="169"/>
      <c r="E1207" s="170"/>
      <c r="G1207" s="168" t="s">
        <v>14</v>
      </c>
      <c r="H1207" s="169"/>
      <c r="I1207" s="169"/>
      <c r="J1207" s="169"/>
      <c r="K1207" s="170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VLOOKUP(E1192,INVENTORY!$A$2:$N$96,7,FALSE)</f>
        <v>#N/A</v>
      </c>
      <c r="D1209" s="74" t="e">
        <f>VLOOKUP(E1192,INVENTORY!$A$2:$N$96,8,FALSE)</f>
        <v>#N/A</v>
      </c>
      <c r="E1209" s="74" t="e">
        <f>VLOOKUP(E1192,INVENTORY!$A$2:$N$96,9,FALSE)</f>
        <v>#N/A</v>
      </c>
      <c r="G1209" s="74"/>
      <c r="H1209" s="74"/>
      <c r="I1209" s="74" t="e">
        <f>VLOOKUP(K1192,INVENTORY!$A$2:$N$96,7,FALSE)</f>
        <v>#N/A</v>
      </c>
      <c r="J1209" s="74" t="e">
        <f>VLOOKUP(K1192,INVENTORY!$A$2:$N$96,8,FALSE)</f>
        <v>#N/A</v>
      </c>
      <c r="K1209" s="74" t="e">
        <f>VLOOKUP(K1192,INVENTORY!$A$2:$N$96,9,FALSE)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1" t="e">
        <f>"Function Code: "&amp;VLOOKUP(E1192,INVENTORY!$A$2:$Q$96,14,FALSE)</f>
        <v>#N/A</v>
      </c>
      <c r="D1211" s="172"/>
      <c r="E1211" s="173"/>
      <c r="G1211" s="6" t="s">
        <v>4</v>
      </c>
      <c r="H1211" s="5"/>
      <c r="I1211" s="171" t="e">
        <f>"Function Code: "&amp;VLOOKUP(K1192,INVENTORY!$A$2:$Q$96,14,FALSE)</f>
        <v>#N/A</v>
      </c>
      <c r="J1211" s="172"/>
      <c r="K1211" s="173"/>
    </row>
    <row r="1212" spans="1:11" ht="15" customHeight="1" thickBot="1" x14ac:dyDescent="0.3">
      <c r="A1212" s="6"/>
      <c r="B1212" s="5"/>
      <c r="C1212" s="161"/>
      <c r="D1212" s="162"/>
      <c r="E1212" s="163"/>
      <c r="G1212" s="6"/>
      <c r="H1212" s="5"/>
      <c r="I1212" s="161"/>
      <c r="J1212" s="162"/>
      <c r="K1212" s="163"/>
    </row>
    <row r="1213" spans="1:11" ht="15" customHeight="1" thickBot="1" x14ac:dyDescent="0.3">
      <c r="A1213" s="6"/>
      <c r="B1213" s="5"/>
      <c r="C1213" s="161" t="e">
        <f>"Cosmetic Code: "&amp;VLOOKUP(E1192,INVENTORY!$A$2:$Q$96,15,FALSE)</f>
        <v>#N/A</v>
      </c>
      <c r="D1213" s="162"/>
      <c r="E1213" s="163"/>
      <c r="G1213" s="6"/>
      <c r="H1213" s="5"/>
      <c r="I1213" s="161" t="e">
        <f>"Cosmetic Code: "&amp;VLOOKUP(K1192,INVENTORY!$A$2:$Q$96,15,FALSE)</f>
        <v>#N/A</v>
      </c>
      <c r="J1213" s="162"/>
      <c r="K1213" s="163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4" t="s">
        <v>119</v>
      </c>
      <c r="E1217" s="165"/>
      <c r="G1217" s="3" t="s">
        <v>0</v>
      </c>
      <c r="H1217" s="2" t="s">
        <v>0</v>
      </c>
      <c r="I1217" s="1"/>
      <c r="J1217" s="164" t="s">
        <v>119</v>
      </c>
      <c r="K1217" s="165"/>
    </row>
    <row r="1218" spans="1:11" ht="15.75" thickBot="1" x14ac:dyDescent="0.3"/>
    <row r="1219" spans="1:11" ht="15" customHeight="1" x14ac:dyDescent="0.25">
      <c r="A1219" s="174" t="s">
        <v>105</v>
      </c>
      <c r="B1219" s="175"/>
      <c r="C1219" s="175"/>
      <c r="D1219" s="175"/>
      <c r="E1219" s="176"/>
      <c r="G1219" s="174" t="s">
        <v>105</v>
      </c>
      <c r="H1219" s="175"/>
      <c r="I1219" s="175"/>
      <c r="J1219" s="175"/>
      <c r="K1219" s="176"/>
    </row>
    <row r="1220" spans="1:11" ht="15.75" customHeight="1" thickBot="1" x14ac:dyDescent="0.3">
      <c r="A1220" s="177"/>
      <c r="B1220" s="178"/>
      <c r="C1220" s="178"/>
      <c r="D1220" s="178"/>
      <c r="E1220" s="179"/>
      <c r="G1220" s="177"/>
      <c r="H1220" s="178"/>
      <c r="I1220" s="178"/>
      <c r="J1220" s="178"/>
      <c r="K1220" s="179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23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45952.531971875003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45952.531971875003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VLOOKUP(E1221,INVENTORY!$A$2:$N$96,10,FALSE)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VLOOKUP(K1221,INVENTORY!$A$2:$N$96,10,FALSE)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VLOOKUP(E1221,INVENTORY!$A$2:$N$96,2,FALSE)</f>
        <v>#N/A</v>
      </c>
      <c r="C1224" s="36" t="str">
        <f>"Model: "</f>
        <v xml:space="preserve">Model: </v>
      </c>
      <c r="D1224" s="40" t="e">
        <f>VLOOKUP(E1221,INVENTORY!$A$2:$N$96,3,FALSE)</f>
        <v>#N/A</v>
      </c>
      <c r="E1224" s="38"/>
      <c r="G1224" s="34" t="str">
        <f>"Make: "</f>
        <v xml:space="preserve">Make: </v>
      </c>
      <c r="H1224" s="35" t="e">
        <f>VLOOKUP(K1221,INVENTORY!$A$2:$N$96,2,FALSE)</f>
        <v>#N/A</v>
      </c>
      <c r="I1224" s="36" t="str">
        <f>"Model: "</f>
        <v xml:space="preserve">Model: </v>
      </c>
      <c r="J1224" s="40" t="e">
        <f>VLOOKUP(K1221,INVENTORY!$A$2:$N$96,3,FALSE)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VLOOKUP(E1221,INVENTORY!$A$2:$N$96,4,FALSE)&amp;" / "&amp;VLOOKUP(E1221,INVENTORY!$A$2:$N$96,5,FALSE)&amp;"GHz"</f>
        <v>#N/A</v>
      </c>
      <c r="C1225" s="36"/>
      <c r="D1225" s="36" t="str">
        <f>"Memory: "</f>
        <v xml:space="preserve">Memory: </v>
      </c>
      <c r="E1225" s="41" t="e">
        <f>VLOOKUP(E1221,INVENTORY!$A$2:$N$96,6,FALSE)</f>
        <v>#N/A</v>
      </c>
      <c r="G1225" s="34" t="str">
        <f>"CPU/Speed: "</f>
        <v xml:space="preserve">CPU/Speed: </v>
      </c>
      <c r="H1225" s="35" t="e">
        <f>VLOOKUP(K1221,INVENTORY!$A$2:$N$96,4,FALSE)&amp;" / "&amp;VLOOKUP(K1221,INVENTORY!$A$2:$N$96,5,FALSE)&amp;"GHz"</f>
        <v>#N/A</v>
      </c>
      <c r="I1225" s="36"/>
      <c r="J1225" s="36" t="str">
        <f>"Memory: "</f>
        <v xml:space="preserve">Memory: </v>
      </c>
      <c r="K1225" s="75" t="e">
        <f>VLOOKUP(K1221,INVENTORY!$A$2:$N$96,6,FALSE)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0" t="s">
        <v>10</v>
      </c>
      <c r="B1227" s="181"/>
      <c r="C1227" s="87" t="s">
        <v>1</v>
      </c>
      <c r="D1227" s="87" t="s">
        <v>9</v>
      </c>
      <c r="E1227" s="72" t="s">
        <v>8</v>
      </c>
      <c r="G1227" s="180" t="s">
        <v>10</v>
      </c>
      <c r="H1227" s="181"/>
      <c r="I1227" s="87" t="s">
        <v>1</v>
      </c>
      <c r="J1227" s="87" t="s">
        <v>9</v>
      </c>
      <c r="K1227" s="72" t="s">
        <v>8</v>
      </c>
    </row>
    <row r="1228" spans="1:11" x14ac:dyDescent="0.25">
      <c r="A1228" s="166" t="s">
        <v>96</v>
      </c>
      <c r="B1228" s="167"/>
      <c r="C1228" s="86" t="s">
        <v>13</v>
      </c>
      <c r="D1228" s="9"/>
      <c r="E1228" s="8"/>
      <c r="G1228" s="166" t="s">
        <v>96</v>
      </c>
      <c r="H1228" s="167"/>
      <c r="I1228" s="86" t="s">
        <v>13</v>
      </c>
      <c r="J1228" s="9"/>
      <c r="K1228" s="8"/>
    </row>
    <row r="1229" spans="1:11" x14ac:dyDescent="0.25">
      <c r="A1229" s="166" t="s">
        <v>98</v>
      </c>
      <c r="B1229" s="167"/>
      <c r="C1229" s="86" t="s">
        <v>13</v>
      </c>
      <c r="D1229" s="9"/>
      <c r="E1229" s="8"/>
      <c r="G1229" s="166" t="s">
        <v>98</v>
      </c>
      <c r="H1229" s="167"/>
      <c r="I1229" s="86" t="s">
        <v>13</v>
      </c>
      <c r="J1229" s="9"/>
      <c r="K1229" s="8"/>
    </row>
    <row r="1230" spans="1:11" x14ac:dyDescent="0.25">
      <c r="A1230" s="166" t="s">
        <v>97</v>
      </c>
      <c r="B1230" s="167"/>
      <c r="C1230" s="86" t="s">
        <v>13</v>
      </c>
      <c r="D1230" s="9"/>
      <c r="E1230" s="8"/>
      <c r="G1230" s="166" t="s">
        <v>97</v>
      </c>
      <c r="H1230" s="167"/>
      <c r="I1230" s="86" t="s">
        <v>13</v>
      </c>
      <c r="J1230" s="9"/>
      <c r="K1230" s="8"/>
    </row>
    <row r="1231" spans="1:11" x14ac:dyDescent="0.25">
      <c r="A1231" s="166" t="s">
        <v>7</v>
      </c>
      <c r="B1231" s="167"/>
      <c r="C1231" s="86" t="s">
        <v>13</v>
      </c>
      <c r="D1231" s="9"/>
      <c r="E1231" s="8"/>
      <c r="G1231" s="166" t="s">
        <v>7</v>
      </c>
      <c r="H1231" s="167"/>
      <c r="I1231" s="86" t="s">
        <v>13</v>
      </c>
      <c r="J1231" s="9"/>
      <c r="K1231" s="8"/>
    </row>
    <row r="1232" spans="1:11" x14ac:dyDescent="0.25">
      <c r="A1232" s="166" t="s">
        <v>99</v>
      </c>
      <c r="B1232" s="167"/>
      <c r="C1232" s="86" t="s">
        <v>13</v>
      </c>
      <c r="D1232" s="9"/>
      <c r="E1232" s="8"/>
      <c r="G1232" s="166" t="s">
        <v>99</v>
      </c>
      <c r="H1232" s="167"/>
      <c r="I1232" s="86" t="s">
        <v>13</v>
      </c>
      <c r="J1232" s="9"/>
      <c r="K1232" s="8"/>
    </row>
    <row r="1233" spans="1:11" x14ac:dyDescent="0.25">
      <c r="A1233" s="166" t="s">
        <v>6</v>
      </c>
      <c r="B1233" s="167"/>
      <c r="C1233" s="86" t="s">
        <v>13</v>
      </c>
      <c r="D1233" s="9"/>
      <c r="E1233" s="8"/>
      <c r="G1233" s="166" t="s">
        <v>6</v>
      </c>
      <c r="H1233" s="167"/>
      <c r="I1233" s="86" t="s">
        <v>13</v>
      </c>
      <c r="J1233" s="9"/>
      <c r="K1233" s="8"/>
    </row>
    <row r="1234" spans="1:11" x14ac:dyDescent="0.25">
      <c r="A1234" s="166"/>
      <c r="B1234" s="167"/>
      <c r="C1234" s="86"/>
      <c r="D1234" s="9"/>
      <c r="E1234" s="8"/>
      <c r="G1234" s="166"/>
      <c r="H1234" s="167"/>
      <c r="I1234" s="86"/>
      <c r="J1234" s="9"/>
      <c r="K1234" s="8"/>
    </row>
    <row r="1235" spans="1:11" x14ac:dyDescent="0.25">
      <c r="A1235" s="166"/>
      <c r="B1235" s="167"/>
      <c r="C1235" s="86"/>
      <c r="D1235" s="9"/>
      <c r="E1235" s="8"/>
      <c r="G1235" s="166"/>
      <c r="H1235" s="167"/>
      <c r="I1235" s="86"/>
      <c r="J1235" s="9"/>
      <c r="K1235" s="8"/>
    </row>
    <row r="1236" spans="1:11" ht="15.75" thickBot="1" x14ac:dyDescent="0.3">
      <c r="A1236" s="168" t="s">
        <v>14</v>
      </c>
      <c r="B1236" s="169"/>
      <c r="C1236" s="169"/>
      <c r="D1236" s="169"/>
      <c r="E1236" s="170"/>
      <c r="G1236" s="168" t="s">
        <v>14</v>
      </c>
      <c r="H1236" s="169"/>
      <c r="I1236" s="169"/>
      <c r="J1236" s="169"/>
      <c r="K1236" s="170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e">
        <f>VLOOKUP(E1221,INVENTORY!$A$2:$N$96,7,FALSE)</f>
        <v>#N/A</v>
      </c>
      <c r="D1238" s="74" t="e">
        <f>VLOOKUP(E1221,INVENTORY!$A$2:$N$96,8,FALSE)</f>
        <v>#N/A</v>
      </c>
      <c r="E1238" s="74" t="e">
        <f>VLOOKUP(E1221,INVENTORY!$A$2:$N$96,9,FALSE)</f>
        <v>#N/A</v>
      </c>
      <c r="G1238" s="74"/>
      <c r="H1238" s="74"/>
      <c r="I1238" s="74" t="e">
        <f>VLOOKUP(K1221,INVENTORY!$A$2:$N$96,7,FALSE)</f>
        <v>#N/A</v>
      </c>
      <c r="J1238" s="74" t="e">
        <f>VLOOKUP(K1221,INVENTORY!$A$2:$N$96,8,FALSE)</f>
        <v>#N/A</v>
      </c>
      <c r="K1238" s="74" t="e">
        <f>VLOOKUP(K1221,INVENTORY!$A$2:$N$96,9,FALSE)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1" t="e">
        <f>"Function Code: "&amp;VLOOKUP(E1221,INVENTORY!$A$2:$Q$96,14,FALSE)</f>
        <v>#N/A</v>
      </c>
      <c r="D1240" s="172"/>
      <c r="E1240" s="173"/>
      <c r="G1240" s="6" t="s">
        <v>4</v>
      </c>
      <c r="H1240" s="5"/>
      <c r="I1240" s="171" t="e">
        <f>"Function Code: "&amp;VLOOKUP(K1221,INVENTORY!$A$2:$Q$96,14,FALSE)</f>
        <v>#N/A</v>
      </c>
      <c r="J1240" s="172"/>
      <c r="K1240" s="173"/>
    </row>
    <row r="1241" spans="1:11" ht="15" customHeight="1" thickBot="1" x14ac:dyDescent="0.3">
      <c r="A1241" s="6"/>
      <c r="B1241" s="5"/>
      <c r="C1241" s="161"/>
      <c r="D1241" s="162"/>
      <c r="E1241" s="163"/>
      <c r="G1241" s="6"/>
      <c r="H1241" s="5"/>
      <c r="I1241" s="161"/>
      <c r="J1241" s="162"/>
      <c r="K1241" s="163"/>
    </row>
    <row r="1242" spans="1:11" ht="15" customHeight="1" thickBot="1" x14ac:dyDescent="0.3">
      <c r="A1242" s="6"/>
      <c r="B1242" s="5"/>
      <c r="C1242" s="161" t="e">
        <f>"Cosmetic Code: "&amp;VLOOKUP(E1221,INVENTORY!$A$2:$Q$96,15,FALSE)</f>
        <v>#N/A</v>
      </c>
      <c r="D1242" s="162"/>
      <c r="E1242" s="163"/>
      <c r="G1242" s="6"/>
      <c r="H1242" s="5"/>
      <c r="I1242" s="161" t="e">
        <f>"Cosmetic Code: "&amp;VLOOKUP(K1221,INVENTORY!$A$2:$Q$96,15,FALSE)</f>
        <v>#N/A</v>
      </c>
      <c r="J1242" s="162"/>
      <c r="K1242" s="163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4" t="s">
        <v>119</v>
      </c>
      <c r="E1246" s="165"/>
      <c r="G1246" s="3" t="s">
        <v>0</v>
      </c>
      <c r="H1246" s="2" t="s">
        <v>0</v>
      </c>
      <c r="I1246" s="1"/>
      <c r="J1246" s="164" t="s">
        <v>119</v>
      </c>
      <c r="K1246" s="165"/>
    </row>
    <row r="1247" spans="1:11" ht="47.25" customHeight="1" thickBot="1" x14ac:dyDescent="0.3"/>
    <row r="1248" spans="1:11" ht="15" customHeight="1" x14ac:dyDescent="0.25">
      <c r="A1248" s="174" t="s">
        <v>105</v>
      </c>
      <c r="B1248" s="175"/>
      <c r="C1248" s="175"/>
      <c r="D1248" s="175"/>
      <c r="E1248" s="176"/>
      <c r="G1248" s="174" t="s">
        <v>105</v>
      </c>
      <c r="H1248" s="175"/>
      <c r="I1248" s="175"/>
      <c r="J1248" s="175"/>
      <c r="K1248" s="176"/>
    </row>
    <row r="1249" spans="1:11" ht="15.75" customHeight="1" thickBot="1" x14ac:dyDescent="0.3">
      <c r="A1249" s="177"/>
      <c r="B1249" s="178"/>
      <c r="C1249" s="178"/>
      <c r="D1249" s="178"/>
      <c r="E1249" s="179"/>
      <c r="G1249" s="177"/>
      <c r="H1249" s="178"/>
      <c r="I1249" s="178"/>
      <c r="J1249" s="178"/>
      <c r="K1249" s="179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24</v>
      </c>
      <c r="G1250" s="11"/>
      <c r="H1250" s="10"/>
      <c r="I1250" s="10"/>
      <c r="J1250" s="33" t="s">
        <v>42</v>
      </c>
      <c r="K1250" s="42">
        <f>'Data-PULLDOWNS'!$B$3*3+E1221</f>
        <v>25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45952.531971875003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45952.531971875003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VLOOKUP(E1250,INVENTORY!$A$2:$N$96,10,FALSE)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VLOOKUP(K1250,INVENTORY!$A$2:$N$96,10,FALSE)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VLOOKUP(E1250,INVENTORY!$A$2:$N$96,2,FALSE)</f>
        <v>#N/A</v>
      </c>
      <c r="C1253" s="36" t="str">
        <f>"Model: "</f>
        <v xml:space="preserve">Model: </v>
      </c>
      <c r="D1253" s="40" t="e">
        <f>VLOOKUP(E1250,INVENTORY!$A$2:$N$96,3,FALSE)</f>
        <v>#N/A</v>
      </c>
      <c r="E1253" s="38"/>
      <c r="G1253" s="34" t="str">
        <f>"Make: "</f>
        <v xml:space="preserve">Make: </v>
      </c>
      <c r="H1253" s="35" t="e">
        <f>VLOOKUP(K1250,INVENTORY!$A$2:$N$96,2,FALSE)</f>
        <v>#N/A</v>
      </c>
      <c r="I1253" s="36" t="str">
        <f>"Model: "</f>
        <v xml:space="preserve">Model: </v>
      </c>
      <c r="J1253" s="40" t="e">
        <f>VLOOKUP(K1250,INVENTORY!$A$2:$N$96,3,FALSE)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VLOOKUP(E1250,INVENTORY!$A$2:$N$96,4,FALSE)&amp;" / "&amp;VLOOKUP(E1250,INVENTORY!$A$2:$N$96,5,FALSE)&amp;"GHz"</f>
        <v>#N/A</v>
      </c>
      <c r="C1254" s="36"/>
      <c r="D1254" s="36" t="str">
        <f>"Memory: "</f>
        <v xml:space="preserve">Memory: </v>
      </c>
      <c r="E1254" s="75" t="e">
        <f>VLOOKUP(E1250,INVENTORY!$A$2:$N$96,6,FALSE)</f>
        <v>#N/A</v>
      </c>
      <c r="G1254" s="34" t="str">
        <f>"CPU/Speed: "</f>
        <v xml:space="preserve">CPU/Speed: </v>
      </c>
      <c r="H1254" s="35" t="e">
        <f>VLOOKUP(K1250,INVENTORY!$A$2:$N$96,4,FALSE)&amp;" / "&amp;VLOOKUP(K1250,INVENTORY!$A$2:$N$96,5,FALSE)&amp;"GHz"</f>
        <v>#N/A</v>
      </c>
      <c r="I1254" s="36"/>
      <c r="J1254" s="36" t="str">
        <f>"Memory: "</f>
        <v xml:space="preserve">Memory: </v>
      </c>
      <c r="K1254" s="75" t="e">
        <f>VLOOKUP(K1250,INVENTORY!$A$2:$N$96,6,FALSE)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0" t="s">
        <v>10</v>
      </c>
      <c r="B1256" s="181"/>
      <c r="C1256" s="87" t="s">
        <v>1</v>
      </c>
      <c r="D1256" s="87" t="s">
        <v>9</v>
      </c>
      <c r="E1256" s="72" t="s">
        <v>8</v>
      </c>
      <c r="G1256" s="180" t="s">
        <v>10</v>
      </c>
      <c r="H1256" s="181"/>
      <c r="I1256" s="87" t="s">
        <v>1</v>
      </c>
      <c r="J1256" s="87" t="s">
        <v>9</v>
      </c>
      <c r="K1256" s="72" t="s">
        <v>8</v>
      </c>
    </row>
    <row r="1257" spans="1:11" x14ac:dyDescent="0.25">
      <c r="A1257" s="166" t="s">
        <v>96</v>
      </c>
      <c r="B1257" s="167"/>
      <c r="C1257" s="86" t="s">
        <v>13</v>
      </c>
      <c r="D1257" s="9"/>
      <c r="E1257" s="8"/>
      <c r="G1257" s="166" t="s">
        <v>96</v>
      </c>
      <c r="H1257" s="167"/>
      <c r="I1257" s="86" t="s">
        <v>13</v>
      </c>
      <c r="J1257" s="9"/>
      <c r="K1257" s="8"/>
    </row>
    <row r="1258" spans="1:11" x14ac:dyDescent="0.25">
      <c r="A1258" s="166" t="s">
        <v>98</v>
      </c>
      <c r="B1258" s="167"/>
      <c r="C1258" s="86" t="s">
        <v>13</v>
      </c>
      <c r="D1258" s="9"/>
      <c r="E1258" s="8"/>
      <c r="G1258" s="166" t="s">
        <v>98</v>
      </c>
      <c r="H1258" s="167"/>
      <c r="I1258" s="86" t="s">
        <v>13</v>
      </c>
      <c r="J1258" s="9"/>
      <c r="K1258" s="8"/>
    </row>
    <row r="1259" spans="1:11" x14ac:dyDescent="0.25">
      <c r="A1259" s="166" t="s">
        <v>97</v>
      </c>
      <c r="B1259" s="167"/>
      <c r="C1259" s="86" t="s">
        <v>13</v>
      </c>
      <c r="D1259" s="9"/>
      <c r="E1259" s="8"/>
      <c r="G1259" s="166" t="s">
        <v>97</v>
      </c>
      <c r="H1259" s="167"/>
      <c r="I1259" s="86" t="s">
        <v>13</v>
      </c>
      <c r="J1259" s="9"/>
      <c r="K1259" s="8"/>
    </row>
    <row r="1260" spans="1:11" x14ac:dyDescent="0.25">
      <c r="A1260" s="166" t="s">
        <v>7</v>
      </c>
      <c r="B1260" s="167"/>
      <c r="C1260" s="86" t="s">
        <v>13</v>
      </c>
      <c r="D1260" s="9"/>
      <c r="E1260" s="8"/>
      <c r="G1260" s="166" t="s">
        <v>7</v>
      </c>
      <c r="H1260" s="167"/>
      <c r="I1260" s="86" t="s">
        <v>13</v>
      </c>
      <c r="J1260" s="9"/>
      <c r="K1260" s="8"/>
    </row>
    <row r="1261" spans="1:11" x14ac:dyDescent="0.25">
      <c r="A1261" s="166" t="s">
        <v>99</v>
      </c>
      <c r="B1261" s="167"/>
      <c r="C1261" s="86" t="s">
        <v>13</v>
      </c>
      <c r="D1261" s="9"/>
      <c r="E1261" s="8"/>
      <c r="G1261" s="166" t="s">
        <v>99</v>
      </c>
      <c r="H1261" s="167"/>
      <c r="I1261" s="86" t="s">
        <v>13</v>
      </c>
      <c r="J1261" s="9"/>
      <c r="K1261" s="8"/>
    </row>
    <row r="1262" spans="1:11" x14ac:dyDescent="0.25">
      <c r="A1262" s="166" t="s">
        <v>6</v>
      </c>
      <c r="B1262" s="167"/>
      <c r="C1262" s="86" t="s">
        <v>13</v>
      </c>
      <c r="D1262" s="9"/>
      <c r="E1262" s="8"/>
      <c r="G1262" s="166" t="s">
        <v>6</v>
      </c>
      <c r="H1262" s="167"/>
      <c r="I1262" s="86" t="s">
        <v>13</v>
      </c>
      <c r="J1262" s="9"/>
      <c r="K1262" s="8"/>
    </row>
    <row r="1263" spans="1:11" x14ac:dyDescent="0.25">
      <c r="A1263" s="166"/>
      <c r="B1263" s="167"/>
      <c r="C1263" s="86"/>
      <c r="D1263" s="9"/>
      <c r="E1263" s="8"/>
      <c r="G1263" s="166"/>
      <c r="H1263" s="167"/>
      <c r="I1263" s="86"/>
      <c r="J1263" s="9"/>
      <c r="K1263" s="8"/>
    </row>
    <row r="1264" spans="1:11" x14ac:dyDescent="0.25">
      <c r="A1264" s="166"/>
      <c r="B1264" s="167"/>
      <c r="C1264" s="86"/>
      <c r="D1264" s="9"/>
      <c r="E1264" s="8"/>
      <c r="G1264" s="166"/>
      <c r="H1264" s="167"/>
      <c r="I1264" s="86"/>
      <c r="J1264" s="9"/>
      <c r="K1264" s="8"/>
    </row>
    <row r="1265" spans="1:11" ht="15.75" thickBot="1" x14ac:dyDescent="0.3">
      <c r="A1265" s="168" t="s">
        <v>14</v>
      </c>
      <c r="B1265" s="169"/>
      <c r="C1265" s="169"/>
      <c r="D1265" s="169"/>
      <c r="E1265" s="170"/>
      <c r="G1265" s="168" t="s">
        <v>14</v>
      </c>
      <c r="H1265" s="169"/>
      <c r="I1265" s="169"/>
      <c r="J1265" s="169"/>
      <c r="K1265" s="170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VLOOKUP(E1250,INVENTORY!$A$2:$N$96,7,FALSE)</f>
        <v>#N/A</v>
      </c>
      <c r="D1267" s="74" t="e">
        <f>VLOOKUP(E1250,INVENTORY!$A$2:$N$96,8,FALSE)</f>
        <v>#N/A</v>
      </c>
      <c r="E1267" s="74" t="e">
        <f>VLOOKUP(E1250,INVENTORY!$A$2:$N$96,9,FALSE)</f>
        <v>#N/A</v>
      </c>
      <c r="G1267" s="74"/>
      <c r="H1267" s="74"/>
      <c r="I1267" s="74" t="e">
        <f>VLOOKUP(K1250,INVENTORY!$A$2:$N$96,7,FALSE)</f>
        <v>#N/A</v>
      </c>
      <c r="J1267" s="74" t="e">
        <f>VLOOKUP(K1250,INVENTORY!$A$2:$N$96,8,FALSE)</f>
        <v>#N/A</v>
      </c>
      <c r="K1267" s="74" t="e">
        <f>VLOOKUP(K1250,INVENTORY!$A$2:$N$96,9,FALSE)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1" t="e">
        <f>"Function Code: "&amp;VLOOKUP(E1250,INVENTORY!$A$2:$Q$96,14,FALSE)</f>
        <v>#N/A</v>
      </c>
      <c r="D1269" s="172"/>
      <c r="E1269" s="173"/>
      <c r="G1269" s="6" t="s">
        <v>4</v>
      </c>
      <c r="H1269" s="5"/>
      <c r="I1269" s="171" t="e">
        <f>"Function Code: "&amp;VLOOKUP(K1250,INVENTORY!$A$2:$Q$96,14,FALSE)</f>
        <v>#N/A</v>
      </c>
      <c r="J1269" s="172"/>
      <c r="K1269" s="173"/>
    </row>
    <row r="1270" spans="1:11" ht="15" customHeight="1" thickBot="1" x14ac:dyDescent="0.3">
      <c r="A1270" s="6"/>
      <c r="B1270" s="5"/>
      <c r="C1270" s="161"/>
      <c r="D1270" s="162"/>
      <c r="E1270" s="163"/>
      <c r="G1270" s="6"/>
      <c r="H1270" s="5"/>
      <c r="I1270" s="161"/>
      <c r="J1270" s="162"/>
      <c r="K1270" s="163"/>
    </row>
    <row r="1271" spans="1:11" ht="15" customHeight="1" thickBot="1" x14ac:dyDescent="0.3">
      <c r="A1271" s="6"/>
      <c r="B1271" s="5"/>
      <c r="C1271" s="161" t="e">
        <f>"Cosmetic Code: "&amp;VLOOKUP(E1250,INVENTORY!$A$2:$Q$96,15,FALSE)</f>
        <v>#N/A</v>
      </c>
      <c r="D1271" s="162"/>
      <c r="E1271" s="163"/>
      <c r="G1271" s="6"/>
      <c r="H1271" s="5"/>
      <c r="I1271" s="161" t="e">
        <f>"Cosmetic Code: "&amp;VLOOKUP(K1250,INVENTORY!$A$2:$Q$96,15,FALSE)</f>
        <v>#N/A</v>
      </c>
      <c r="J1271" s="162"/>
      <c r="K1271" s="163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4" t="s">
        <v>119</v>
      </c>
      <c r="E1275" s="165"/>
      <c r="G1275" s="3" t="s">
        <v>0</v>
      </c>
      <c r="H1275" s="2" t="s">
        <v>0</v>
      </c>
      <c r="I1275" s="1"/>
      <c r="J1275" s="164" t="s">
        <v>119</v>
      </c>
      <c r="K1275" s="165"/>
    </row>
    <row r="1276" spans="1:11" ht="15.75" thickBot="1" x14ac:dyDescent="0.3"/>
    <row r="1277" spans="1:11" ht="15" customHeight="1" x14ac:dyDescent="0.25">
      <c r="A1277" s="174" t="s">
        <v>105</v>
      </c>
      <c r="B1277" s="175"/>
      <c r="C1277" s="175"/>
      <c r="D1277" s="175"/>
      <c r="E1277" s="176"/>
      <c r="G1277" s="174" t="s">
        <v>105</v>
      </c>
      <c r="H1277" s="175"/>
      <c r="I1277" s="175"/>
      <c r="J1277" s="175"/>
      <c r="K1277" s="176"/>
    </row>
    <row r="1278" spans="1:11" ht="15.75" customHeight="1" thickBot="1" x14ac:dyDescent="0.3">
      <c r="A1278" s="177"/>
      <c r="B1278" s="178"/>
      <c r="C1278" s="178"/>
      <c r="D1278" s="178"/>
      <c r="E1278" s="179"/>
      <c r="G1278" s="177"/>
      <c r="H1278" s="178"/>
      <c r="I1278" s="178"/>
      <c r="J1278" s="178"/>
      <c r="K1278" s="179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24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45952.531971875003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45952.531971875003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VLOOKUP(E1279,INVENTORY!$A$2:$N$96,10,FALSE)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VLOOKUP(K1279,INVENTORY!$A$2:$N$96,10,FALSE)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VLOOKUP(E1279,INVENTORY!$A$2:$N$96,2,FALSE)</f>
        <v>#N/A</v>
      </c>
      <c r="C1282" s="36" t="str">
        <f>"Model: "</f>
        <v xml:space="preserve">Model: </v>
      </c>
      <c r="D1282" s="40" t="e">
        <f>VLOOKUP(E1279,INVENTORY!$A$2:$N$96,3,FALSE)</f>
        <v>#N/A</v>
      </c>
      <c r="E1282" s="38"/>
      <c r="G1282" s="34" t="str">
        <f>"Make: "</f>
        <v xml:space="preserve">Make: </v>
      </c>
      <c r="H1282" s="35" t="e">
        <f>VLOOKUP(K1279,INVENTORY!$A$2:$N$96,2,FALSE)</f>
        <v>#N/A</v>
      </c>
      <c r="I1282" s="36" t="str">
        <f>"Model: "</f>
        <v xml:space="preserve">Model: </v>
      </c>
      <c r="J1282" s="40" t="e">
        <f>VLOOKUP(K1279,INVENTORY!$A$2:$N$96,3,FALSE)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VLOOKUP(E1279,INVENTORY!$A$2:$N$96,4,FALSE)&amp;" / "&amp;VLOOKUP(E1279,INVENTORY!$A$2:$N$96,5,FALSE)&amp;"GHz"</f>
        <v>#N/A</v>
      </c>
      <c r="C1283" s="36"/>
      <c r="D1283" s="36" t="str">
        <f>"Memory: "</f>
        <v xml:space="preserve">Memory: </v>
      </c>
      <c r="E1283" s="41" t="e">
        <f>VLOOKUP(E1279,INVENTORY!$A$2:$N$96,6,FALSE)</f>
        <v>#N/A</v>
      </c>
      <c r="G1283" s="34" t="str">
        <f>"CPU/Speed: "</f>
        <v xml:space="preserve">CPU/Speed: </v>
      </c>
      <c r="H1283" s="35" t="e">
        <f>VLOOKUP(K1279,INVENTORY!$A$2:$N$96,4,FALSE)&amp;" / "&amp;VLOOKUP(K1279,INVENTORY!$A$2:$N$96,5,FALSE)&amp;"GHz"</f>
        <v>#N/A</v>
      </c>
      <c r="I1283" s="36"/>
      <c r="J1283" s="36" t="str">
        <f>"Memory: "</f>
        <v xml:space="preserve">Memory: </v>
      </c>
      <c r="K1283" s="75" t="e">
        <f>VLOOKUP(K1279,INVENTORY!$A$2:$N$96,6,FALSE)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0" t="s">
        <v>10</v>
      </c>
      <c r="B1285" s="181"/>
      <c r="C1285" s="87" t="s">
        <v>1</v>
      </c>
      <c r="D1285" s="87" t="s">
        <v>9</v>
      </c>
      <c r="E1285" s="72" t="s">
        <v>8</v>
      </c>
      <c r="G1285" s="180" t="s">
        <v>10</v>
      </c>
      <c r="H1285" s="181"/>
      <c r="I1285" s="87" t="s">
        <v>1</v>
      </c>
      <c r="J1285" s="87" t="s">
        <v>9</v>
      </c>
      <c r="K1285" s="72" t="s">
        <v>8</v>
      </c>
    </row>
    <row r="1286" spans="1:11" x14ac:dyDescent="0.25">
      <c r="A1286" s="166" t="s">
        <v>96</v>
      </c>
      <c r="B1286" s="167"/>
      <c r="C1286" s="86" t="s">
        <v>13</v>
      </c>
      <c r="D1286" s="9"/>
      <c r="E1286" s="8"/>
      <c r="G1286" s="166" t="s">
        <v>96</v>
      </c>
      <c r="H1286" s="167"/>
      <c r="I1286" s="86" t="s">
        <v>13</v>
      </c>
      <c r="J1286" s="9"/>
      <c r="K1286" s="8"/>
    </row>
    <row r="1287" spans="1:11" x14ac:dyDescent="0.25">
      <c r="A1287" s="166" t="s">
        <v>98</v>
      </c>
      <c r="B1287" s="167"/>
      <c r="C1287" s="86" t="s">
        <v>13</v>
      </c>
      <c r="D1287" s="9"/>
      <c r="E1287" s="8"/>
      <c r="G1287" s="166" t="s">
        <v>98</v>
      </c>
      <c r="H1287" s="167"/>
      <c r="I1287" s="86" t="s">
        <v>13</v>
      </c>
      <c r="J1287" s="9"/>
      <c r="K1287" s="8"/>
    </row>
    <row r="1288" spans="1:11" x14ac:dyDescent="0.25">
      <c r="A1288" s="166" t="s">
        <v>97</v>
      </c>
      <c r="B1288" s="167"/>
      <c r="C1288" s="86" t="s">
        <v>13</v>
      </c>
      <c r="D1288" s="9"/>
      <c r="E1288" s="8"/>
      <c r="G1288" s="166" t="s">
        <v>97</v>
      </c>
      <c r="H1288" s="167"/>
      <c r="I1288" s="86" t="s">
        <v>13</v>
      </c>
      <c r="J1288" s="9"/>
      <c r="K1288" s="8"/>
    </row>
    <row r="1289" spans="1:11" x14ac:dyDescent="0.25">
      <c r="A1289" s="166" t="s">
        <v>7</v>
      </c>
      <c r="B1289" s="167"/>
      <c r="C1289" s="86" t="s">
        <v>13</v>
      </c>
      <c r="D1289" s="9"/>
      <c r="E1289" s="8"/>
      <c r="G1289" s="166" t="s">
        <v>7</v>
      </c>
      <c r="H1289" s="167"/>
      <c r="I1289" s="86" t="s">
        <v>13</v>
      </c>
      <c r="J1289" s="9"/>
      <c r="K1289" s="8"/>
    </row>
    <row r="1290" spans="1:11" x14ac:dyDescent="0.25">
      <c r="A1290" s="166" t="s">
        <v>99</v>
      </c>
      <c r="B1290" s="167"/>
      <c r="C1290" s="86" t="s">
        <v>13</v>
      </c>
      <c r="D1290" s="9"/>
      <c r="E1290" s="8"/>
      <c r="G1290" s="166" t="s">
        <v>99</v>
      </c>
      <c r="H1290" s="167"/>
      <c r="I1290" s="86" t="s">
        <v>13</v>
      </c>
      <c r="J1290" s="9"/>
      <c r="K1290" s="8"/>
    </row>
    <row r="1291" spans="1:11" x14ac:dyDescent="0.25">
      <c r="A1291" s="166" t="s">
        <v>6</v>
      </c>
      <c r="B1291" s="167"/>
      <c r="C1291" s="86" t="s">
        <v>13</v>
      </c>
      <c r="D1291" s="9"/>
      <c r="E1291" s="8"/>
      <c r="G1291" s="166" t="s">
        <v>6</v>
      </c>
      <c r="H1291" s="167"/>
      <c r="I1291" s="86" t="s">
        <v>13</v>
      </c>
      <c r="J1291" s="9"/>
      <c r="K1291" s="8"/>
    </row>
    <row r="1292" spans="1:11" x14ac:dyDescent="0.25">
      <c r="A1292" s="166"/>
      <c r="B1292" s="167"/>
      <c r="C1292" s="86"/>
      <c r="D1292" s="9"/>
      <c r="E1292" s="8"/>
      <c r="G1292" s="166"/>
      <c r="H1292" s="167"/>
      <c r="I1292" s="86"/>
      <c r="J1292" s="9"/>
      <c r="K1292" s="8"/>
    </row>
    <row r="1293" spans="1:11" x14ac:dyDescent="0.25">
      <c r="A1293" s="166"/>
      <c r="B1293" s="167"/>
      <c r="C1293" s="86"/>
      <c r="D1293" s="9"/>
      <c r="E1293" s="8"/>
      <c r="G1293" s="166"/>
      <c r="H1293" s="167"/>
      <c r="I1293" s="86"/>
      <c r="J1293" s="9"/>
      <c r="K1293" s="8"/>
    </row>
    <row r="1294" spans="1:11" ht="15.75" thickBot="1" x14ac:dyDescent="0.3">
      <c r="A1294" s="168" t="s">
        <v>14</v>
      </c>
      <c r="B1294" s="169"/>
      <c r="C1294" s="169"/>
      <c r="D1294" s="169"/>
      <c r="E1294" s="170"/>
      <c r="G1294" s="168" t="s">
        <v>14</v>
      </c>
      <c r="H1294" s="169"/>
      <c r="I1294" s="169"/>
      <c r="J1294" s="169"/>
      <c r="K1294" s="170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VLOOKUP(E1279,INVENTORY!$A$2:$N$96,7,FALSE)</f>
        <v>#N/A</v>
      </c>
      <c r="D1296" s="74" t="e">
        <f>VLOOKUP(E1279,INVENTORY!$A$2:$N$96,8,FALSE)</f>
        <v>#N/A</v>
      </c>
      <c r="E1296" s="74" t="e">
        <f>VLOOKUP(E1279,INVENTORY!$A$2:$N$96,9,FALSE)</f>
        <v>#N/A</v>
      </c>
      <c r="G1296" s="74"/>
      <c r="H1296" s="74"/>
      <c r="I1296" s="74" t="e">
        <f>VLOOKUP(K1279,INVENTORY!$A$2:$N$96,7,FALSE)</f>
        <v>#N/A</v>
      </c>
      <c r="J1296" s="74" t="e">
        <f>VLOOKUP(K1279,INVENTORY!$A$2:$N$96,8,FALSE)</f>
        <v>#N/A</v>
      </c>
      <c r="K1296" s="74" t="e">
        <f>VLOOKUP(K1279,INVENTORY!$A$2:$N$96,9,FALSE)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1" t="e">
        <f>"Function Code: "&amp;VLOOKUP(E1279,INVENTORY!$A$2:$Q$96,14,FALSE)</f>
        <v>#N/A</v>
      </c>
      <c r="D1298" s="172"/>
      <c r="E1298" s="173"/>
      <c r="G1298" s="6" t="s">
        <v>4</v>
      </c>
      <c r="H1298" s="5"/>
      <c r="I1298" s="171" t="e">
        <f>"Function Code: "&amp;VLOOKUP(K1279,INVENTORY!$A$2:$Q$96,14,FALSE)</f>
        <v>#N/A</v>
      </c>
      <c r="J1298" s="172"/>
      <c r="K1298" s="173"/>
    </row>
    <row r="1299" spans="1:11" ht="15" customHeight="1" thickBot="1" x14ac:dyDescent="0.3">
      <c r="A1299" s="6"/>
      <c r="B1299" s="5"/>
      <c r="C1299" s="161"/>
      <c r="D1299" s="162"/>
      <c r="E1299" s="163"/>
      <c r="G1299" s="6"/>
      <c r="H1299" s="5"/>
      <c r="I1299" s="161"/>
      <c r="J1299" s="162"/>
      <c r="K1299" s="163"/>
    </row>
    <row r="1300" spans="1:11" ht="15" customHeight="1" thickBot="1" x14ac:dyDescent="0.3">
      <c r="A1300" s="6"/>
      <c r="B1300" s="5"/>
      <c r="C1300" s="161" t="e">
        <f>"Cosmetic Code: "&amp;VLOOKUP(E1279,INVENTORY!$A$2:$Q$96,15,FALSE)</f>
        <v>#N/A</v>
      </c>
      <c r="D1300" s="162"/>
      <c r="E1300" s="163"/>
      <c r="G1300" s="6"/>
      <c r="H1300" s="5"/>
      <c r="I1300" s="161" t="e">
        <f>"Cosmetic Code: "&amp;VLOOKUP(K1279,INVENTORY!$A$2:$Q$96,15,FALSE)</f>
        <v>#N/A</v>
      </c>
      <c r="J1300" s="162"/>
      <c r="K1300" s="163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4" t="s">
        <v>119</v>
      </c>
      <c r="E1304" s="165"/>
      <c r="G1304" s="3" t="s">
        <v>0</v>
      </c>
      <c r="H1304" s="2" t="s">
        <v>0</v>
      </c>
      <c r="I1304" s="1"/>
      <c r="J1304" s="164" t="s">
        <v>119</v>
      </c>
      <c r="K1304" s="165"/>
    </row>
    <row r="1305" spans="1:11" ht="47.25" customHeight="1" thickBot="1" x14ac:dyDescent="0.3"/>
    <row r="1306" spans="1:11" ht="15" customHeight="1" x14ac:dyDescent="0.25">
      <c r="A1306" s="174" t="s">
        <v>105</v>
      </c>
      <c r="B1306" s="175"/>
      <c r="C1306" s="175"/>
      <c r="D1306" s="175"/>
      <c r="E1306" s="176"/>
      <c r="G1306" s="174" t="s">
        <v>105</v>
      </c>
      <c r="H1306" s="175"/>
      <c r="I1306" s="175"/>
      <c r="J1306" s="175"/>
      <c r="K1306" s="176"/>
    </row>
    <row r="1307" spans="1:11" ht="15.75" customHeight="1" thickBot="1" x14ac:dyDescent="0.3">
      <c r="A1307" s="177"/>
      <c r="B1307" s="178"/>
      <c r="C1307" s="178"/>
      <c r="D1307" s="178"/>
      <c r="E1307" s="179"/>
      <c r="G1307" s="177"/>
      <c r="H1307" s="178"/>
      <c r="I1307" s="178"/>
      <c r="J1307" s="178"/>
      <c r="K1307" s="179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25</v>
      </c>
      <c r="G1308" s="11"/>
      <c r="H1308" s="10"/>
      <c r="I1308" s="10"/>
      <c r="J1308" s="33" t="s">
        <v>42</v>
      </c>
      <c r="K1308" s="42">
        <f>'Data-PULLDOWNS'!$B$3*3+E1279</f>
        <v>26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45952.531971875003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45952.531971875003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VLOOKUP(E1308,INVENTORY!$A$2:$N$96,10,FALSE)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VLOOKUP(K1308,INVENTORY!$A$2:$N$96,10,FALSE)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VLOOKUP(E1308,INVENTORY!$A$2:$N$96,2,FALSE)</f>
        <v>#N/A</v>
      </c>
      <c r="C1311" s="36" t="str">
        <f>"Model: "</f>
        <v xml:space="preserve">Model: </v>
      </c>
      <c r="D1311" s="40" t="e">
        <f>VLOOKUP(E1308,INVENTORY!$A$2:$N$96,3,FALSE)</f>
        <v>#N/A</v>
      </c>
      <c r="E1311" s="38"/>
      <c r="G1311" s="34" t="str">
        <f>"Make: "</f>
        <v xml:space="preserve">Make: </v>
      </c>
      <c r="H1311" s="35" t="e">
        <f>VLOOKUP(K1308,INVENTORY!$A$2:$N$96,2,FALSE)</f>
        <v>#N/A</v>
      </c>
      <c r="I1311" s="36" t="str">
        <f>"Model: "</f>
        <v xml:space="preserve">Model: </v>
      </c>
      <c r="J1311" s="40" t="e">
        <f>VLOOKUP(K1308,INVENTORY!$A$2:$N$96,3,FALSE)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VLOOKUP(E1308,INVENTORY!$A$2:$N$96,4,FALSE)&amp;" / "&amp;VLOOKUP(E1308,INVENTORY!$A$2:$N$96,5,FALSE)&amp;"GHz"</f>
        <v>#N/A</v>
      </c>
      <c r="C1312" s="36"/>
      <c r="D1312" s="36" t="str">
        <f>"Memory: "</f>
        <v xml:space="preserve">Memory: </v>
      </c>
      <c r="E1312" s="75" t="e">
        <f>VLOOKUP(E1308,INVENTORY!$A$2:$N$96,6,FALSE)</f>
        <v>#N/A</v>
      </c>
      <c r="G1312" s="34" t="str">
        <f>"CPU/Speed: "</f>
        <v xml:space="preserve">CPU/Speed: </v>
      </c>
      <c r="H1312" s="35" t="e">
        <f>VLOOKUP(K1308,INVENTORY!$A$2:$N$96,4,FALSE)&amp;" / "&amp;VLOOKUP(K1308,INVENTORY!$A$2:$N$96,5,FALSE)&amp;"GHz"</f>
        <v>#N/A</v>
      </c>
      <c r="I1312" s="36"/>
      <c r="J1312" s="36" t="str">
        <f>"Memory: "</f>
        <v xml:space="preserve">Memory: </v>
      </c>
      <c r="K1312" s="75" t="e">
        <f>VLOOKUP(K1308,INVENTORY!$A$2:$N$96,6,FALSE)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0" t="s">
        <v>10</v>
      </c>
      <c r="B1314" s="181"/>
      <c r="C1314" s="87" t="s">
        <v>1</v>
      </c>
      <c r="D1314" s="87" t="s">
        <v>9</v>
      </c>
      <c r="E1314" s="72" t="s">
        <v>8</v>
      </c>
      <c r="G1314" s="180" t="s">
        <v>10</v>
      </c>
      <c r="H1314" s="181"/>
      <c r="I1314" s="87" t="s">
        <v>1</v>
      </c>
      <c r="J1314" s="87" t="s">
        <v>9</v>
      </c>
      <c r="K1314" s="72" t="s">
        <v>8</v>
      </c>
    </row>
    <row r="1315" spans="1:11" x14ac:dyDescent="0.25">
      <c r="A1315" s="166" t="s">
        <v>96</v>
      </c>
      <c r="B1315" s="167"/>
      <c r="C1315" s="86" t="s">
        <v>13</v>
      </c>
      <c r="D1315" s="9"/>
      <c r="E1315" s="8"/>
      <c r="G1315" s="166" t="s">
        <v>96</v>
      </c>
      <c r="H1315" s="167"/>
      <c r="I1315" s="86" t="s">
        <v>13</v>
      </c>
      <c r="J1315" s="9"/>
      <c r="K1315" s="8"/>
    </row>
    <row r="1316" spans="1:11" x14ac:dyDescent="0.25">
      <c r="A1316" s="166" t="s">
        <v>98</v>
      </c>
      <c r="B1316" s="167"/>
      <c r="C1316" s="86" t="s">
        <v>13</v>
      </c>
      <c r="D1316" s="9"/>
      <c r="E1316" s="8"/>
      <c r="G1316" s="166" t="s">
        <v>98</v>
      </c>
      <c r="H1316" s="167"/>
      <c r="I1316" s="86" t="s">
        <v>13</v>
      </c>
      <c r="J1316" s="9"/>
      <c r="K1316" s="8"/>
    </row>
    <row r="1317" spans="1:11" x14ac:dyDescent="0.25">
      <c r="A1317" s="166" t="s">
        <v>97</v>
      </c>
      <c r="B1317" s="167"/>
      <c r="C1317" s="86" t="s">
        <v>13</v>
      </c>
      <c r="D1317" s="9"/>
      <c r="E1317" s="8"/>
      <c r="G1317" s="166" t="s">
        <v>97</v>
      </c>
      <c r="H1317" s="167"/>
      <c r="I1317" s="86" t="s">
        <v>13</v>
      </c>
      <c r="J1317" s="9"/>
      <c r="K1317" s="8"/>
    </row>
    <row r="1318" spans="1:11" x14ac:dyDescent="0.25">
      <c r="A1318" s="166" t="s">
        <v>7</v>
      </c>
      <c r="B1318" s="167"/>
      <c r="C1318" s="86" t="s">
        <v>13</v>
      </c>
      <c r="D1318" s="9"/>
      <c r="E1318" s="8"/>
      <c r="G1318" s="166" t="s">
        <v>7</v>
      </c>
      <c r="H1318" s="167"/>
      <c r="I1318" s="86" t="s">
        <v>13</v>
      </c>
      <c r="J1318" s="9"/>
      <c r="K1318" s="8"/>
    </row>
    <row r="1319" spans="1:11" x14ac:dyDescent="0.25">
      <c r="A1319" s="166" t="s">
        <v>99</v>
      </c>
      <c r="B1319" s="167"/>
      <c r="C1319" s="86" t="s">
        <v>13</v>
      </c>
      <c r="D1319" s="9"/>
      <c r="E1319" s="8"/>
      <c r="G1319" s="166" t="s">
        <v>99</v>
      </c>
      <c r="H1319" s="167"/>
      <c r="I1319" s="86" t="s">
        <v>13</v>
      </c>
      <c r="J1319" s="9"/>
      <c r="K1319" s="8"/>
    </row>
    <row r="1320" spans="1:11" x14ac:dyDescent="0.25">
      <c r="A1320" s="166" t="s">
        <v>6</v>
      </c>
      <c r="B1320" s="167"/>
      <c r="C1320" s="86" t="s">
        <v>13</v>
      </c>
      <c r="D1320" s="9"/>
      <c r="E1320" s="8"/>
      <c r="G1320" s="166" t="s">
        <v>6</v>
      </c>
      <c r="H1320" s="167"/>
      <c r="I1320" s="86" t="s">
        <v>13</v>
      </c>
      <c r="J1320" s="9"/>
      <c r="K1320" s="8"/>
    </row>
    <row r="1321" spans="1:11" x14ac:dyDescent="0.25">
      <c r="A1321" s="166"/>
      <c r="B1321" s="167"/>
      <c r="C1321" s="86"/>
      <c r="D1321" s="9"/>
      <c r="E1321" s="8"/>
      <c r="G1321" s="166"/>
      <c r="H1321" s="167"/>
      <c r="I1321" s="86"/>
      <c r="J1321" s="9"/>
      <c r="K1321" s="8"/>
    </row>
    <row r="1322" spans="1:11" x14ac:dyDescent="0.25">
      <c r="A1322" s="166"/>
      <c r="B1322" s="167"/>
      <c r="C1322" s="86"/>
      <c r="D1322" s="9"/>
      <c r="E1322" s="8"/>
      <c r="G1322" s="166"/>
      <c r="H1322" s="167"/>
      <c r="I1322" s="86"/>
      <c r="J1322" s="9"/>
      <c r="K1322" s="8"/>
    </row>
    <row r="1323" spans="1:11" ht="15.75" thickBot="1" x14ac:dyDescent="0.3">
      <c r="A1323" s="168" t="s">
        <v>14</v>
      </c>
      <c r="B1323" s="169"/>
      <c r="C1323" s="169"/>
      <c r="D1323" s="169"/>
      <c r="E1323" s="170"/>
      <c r="G1323" s="168" t="s">
        <v>14</v>
      </c>
      <c r="H1323" s="169"/>
      <c r="I1323" s="169"/>
      <c r="J1323" s="169"/>
      <c r="K1323" s="170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VLOOKUP(E1308,INVENTORY!$A$2:$N$96,7,FALSE)</f>
        <v>#N/A</v>
      </c>
      <c r="D1325" s="74" t="e">
        <f>VLOOKUP(E1308,INVENTORY!$A$2:$N$96,8,FALSE)</f>
        <v>#N/A</v>
      </c>
      <c r="E1325" s="74" t="e">
        <f>VLOOKUP(E1308,INVENTORY!$A$2:$N$96,9,FALSE)</f>
        <v>#N/A</v>
      </c>
      <c r="G1325" s="74"/>
      <c r="H1325" s="74"/>
      <c r="I1325" s="74" t="e">
        <f>VLOOKUP(K1308,INVENTORY!$A$2:$N$96,7,FALSE)</f>
        <v>#N/A</v>
      </c>
      <c r="J1325" s="74" t="e">
        <f>VLOOKUP(K1308,INVENTORY!$A$2:$N$96,8,FALSE)</f>
        <v>#N/A</v>
      </c>
      <c r="K1325" s="74" t="e">
        <f>VLOOKUP(K1308,INVENTORY!$A$2:$N$96,9,FALSE)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1" t="e">
        <f>"Function Code: "&amp;VLOOKUP(E1308,INVENTORY!$A$2:$Q$96,14,FALSE)</f>
        <v>#N/A</v>
      </c>
      <c r="D1327" s="172"/>
      <c r="E1327" s="173"/>
      <c r="G1327" s="6" t="s">
        <v>4</v>
      </c>
      <c r="H1327" s="5"/>
      <c r="I1327" s="171" t="e">
        <f>"Function Code: "&amp;VLOOKUP(K1308,INVENTORY!$A$2:$Q$96,14,FALSE)</f>
        <v>#N/A</v>
      </c>
      <c r="J1327" s="172"/>
      <c r="K1327" s="173"/>
    </row>
    <row r="1328" spans="1:11" ht="15" customHeight="1" thickBot="1" x14ac:dyDescent="0.3">
      <c r="A1328" s="6"/>
      <c r="B1328" s="5"/>
      <c r="C1328" s="161"/>
      <c r="D1328" s="162"/>
      <c r="E1328" s="163"/>
      <c r="G1328" s="6"/>
      <c r="H1328" s="5"/>
      <c r="I1328" s="161"/>
      <c r="J1328" s="162"/>
      <c r="K1328" s="163"/>
    </row>
    <row r="1329" spans="1:11" ht="15" customHeight="1" thickBot="1" x14ac:dyDescent="0.3">
      <c r="A1329" s="6"/>
      <c r="B1329" s="5"/>
      <c r="C1329" s="161" t="e">
        <f>"Cosmetic Code: "&amp;VLOOKUP(E1308,INVENTORY!$A$2:$Q$96,15,FALSE)</f>
        <v>#N/A</v>
      </c>
      <c r="D1329" s="162"/>
      <c r="E1329" s="163"/>
      <c r="G1329" s="6"/>
      <c r="H1329" s="5"/>
      <c r="I1329" s="161" t="e">
        <f>"Cosmetic Code: "&amp;VLOOKUP(K1308,INVENTORY!$A$2:$Q$96,15,FALSE)</f>
        <v>#N/A</v>
      </c>
      <c r="J1329" s="162"/>
      <c r="K1329" s="163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4" t="s">
        <v>119</v>
      </c>
      <c r="E1333" s="165"/>
      <c r="G1333" s="3" t="s">
        <v>0</v>
      </c>
      <c r="H1333" s="2" t="s">
        <v>0</v>
      </c>
      <c r="I1333" s="1"/>
      <c r="J1333" s="164" t="s">
        <v>119</v>
      </c>
      <c r="K1333" s="165"/>
    </row>
    <row r="1334" spans="1:11" ht="15.75" thickBot="1" x14ac:dyDescent="0.3"/>
    <row r="1335" spans="1:11" ht="15" customHeight="1" x14ac:dyDescent="0.25">
      <c r="A1335" s="174" t="s">
        <v>105</v>
      </c>
      <c r="B1335" s="175"/>
      <c r="C1335" s="175"/>
      <c r="D1335" s="175"/>
      <c r="E1335" s="176"/>
      <c r="G1335" s="174" t="s">
        <v>105</v>
      </c>
      <c r="H1335" s="175"/>
      <c r="I1335" s="175"/>
      <c r="J1335" s="175"/>
      <c r="K1335" s="176"/>
    </row>
    <row r="1336" spans="1:11" ht="15.75" customHeight="1" thickBot="1" x14ac:dyDescent="0.3">
      <c r="A1336" s="177"/>
      <c r="B1336" s="178"/>
      <c r="C1336" s="178"/>
      <c r="D1336" s="178"/>
      <c r="E1336" s="179"/>
      <c r="G1336" s="177"/>
      <c r="H1336" s="178"/>
      <c r="I1336" s="178"/>
      <c r="J1336" s="178"/>
      <c r="K1336" s="179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25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45952.531971875003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45952.531971875003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VLOOKUP(E1337,INVENTORY!$A$2:$N$96,10,FALSE)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VLOOKUP(K1337,INVENTORY!$A$2:$N$96,10,FALSE)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VLOOKUP(E1337,INVENTORY!$A$2:$N$96,2,FALSE)</f>
        <v>#N/A</v>
      </c>
      <c r="C1340" s="36" t="str">
        <f>"Model: "</f>
        <v xml:space="preserve">Model: </v>
      </c>
      <c r="D1340" s="40" t="e">
        <f>VLOOKUP(E1337,INVENTORY!$A$2:$N$96,3,FALSE)</f>
        <v>#N/A</v>
      </c>
      <c r="E1340" s="38"/>
      <c r="G1340" s="34" t="str">
        <f>"Make: "</f>
        <v xml:space="preserve">Make: </v>
      </c>
      <c r="H1340" s="35" t="e">
        <f>VLOOKUP(K1337,INVENTORY!$A$2:$N$96,2,FALSE)</f>
        <v>#N/A</v>
      </c>
      <c r="I1340" s="36" t="str">
        <f>"Model: "</f>
        <v xml:space="preserve">Model: </v>
      </c>
      <c r="J1340" s="40" t="e">
        <f>VLOOKUP(K1337,INVENTORY!$A$2:$N$96,3,FALSE)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VLOOKUP(E1337,INVENTORY!$A$2:$N$96,4,FALSE)&amp;" / "&amp;VLOOKUP(E1337,INVENTORY!$A$2:$N$96,5,FALSE)&amp;"GHz"</f>
        <v>#N/A</v>
      </c>
      <c r="C1341" s="36"/>
      <c r="D1341" s="36" t="str">
        <f>"Memory: "</f>
        <v xml:space="preserve">Memory: </v>
      </c>
      <c r="E1341" s="41" t="e">
        <f>VLOOKUP(E1337,INVENTORY!$A$2:$N$96,6,FALSE)</f>
        <v>#N/A</v>
      </c>
      <c r="G1341" s="34" t="str">
        <f>"CPU/Speed: "</f>
        <v xml:space="preserve">CPU/Speed: </v>
      </c>
      <c r="H1341" s="35" t="e">
        <f>VLOOKUP(K1337,INVENTORY!$A$2:$N$96,4,FALSE)&amp;" / "&amp;VLOOKUP(K1337,INVENTORY!$A$2:$N$96,5,FALSE)&amp;"GHz"</f>
        <v>#N/A</v>
      </c>
      <c r="I1341" s="36"/>
      <c r="J1341" s="36" t="str">
        <f>"Memory: "</f>
        <v xml:space="preserve">Memory: </v>
      </c>
      <c r="K1341" s="75" t="e">
        <f>VLOOKUP(K1337,INVENTORY!$A$2:$N$96,6,FALSE)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0" t="s">
        <v>10</v>
      </c>
      <c r="B1343" s="181"/>
      <c r="C1343" s="87" t="s">
        <v>1</v>
      </c>
      <c r="D1343" s="87" t="s">
        <v>9</v>
      </c>
      <c r="E1343" s="72" t="s">
        <v>8</v>
      </c>
      <c r="G1343" s="180" t="s">
        <v>10</v>
      </c>
      <c r="H1343" s="181"/>
      <c r="I1343" s="87" t="s">
        <v>1</v>
      </c>
      <c r="J1343" s="87" t="s">
        <v>9</v>
      </c>
      <c r="K1343" s="72" t="s">
        <v>8</v>
      </c>
    </row>
    <row r="1344" spans="1:11" x14ac:dyDescent="0.25">
      <c r="A1344" s="166" t="s">
        <v>96</v>
      </c>
      <c r="B1344" s="167"/>
      <c r="C1344" s="86" t="s">
        <v>13</v>
      </c>
      <c r="D1344" s="9"/>
      <c r="E1344" s="8"/>
      <c r="G1344" s="166" t="s">
        <v>96</v>
      </c>
      <c r="H1344" s="167"/>
      <c r="I1344" s="86" t="s">
        <v>13</v>
      </c>
      <c r="J1344" s="9"/>
      <c r="K1344" s="8"/>
    </row>
    <row r="1345" spans="1:11" x14ac:dyDescent="0.25">
      <c r="A1345" s="166" t="s">
        <v>98</v>
      </c>
      <c r="B1345" s="167"/>
      <c r="C1345" s="86" t="s">
        <v>13</v>
      </c>
      <c r="D1345" s="9"/>
      <c r="E1345" s="8"/>
      <c r="G1345" s="166" t="s">
        <v>98</v>
      </c>
      <c r="H1345" s="167"/>
      <c r="I1345" s="86" t="s">
        <v>13</v>
      </c>
      <c r="J1345" s="9"/>
      <c r="K1345" s="8"/>
    </row>
    <row r="1346" spans="1:11" x14ac:dyDescent="0.25">
      <c r="A1346" s="166" t="s">
        <v>97</v>
      </c>
      <c r="B1346" s="167"/>
      <c r="C1346" s="86" t="s">
        <v>13</v>
      </c>
      <c r="D1346" s="9"/>
      <c r="E1346" s="8"/>
      <c r="G1346" s="166" t="s">
        <v>97</v>
      </c>
      <c r="H1346" s="167"/>
      <c r="I1346" s="86" t="s">
        <v>13</v>
      </c>
      <c r="J1346" s="9"/>
      <c r="K1346" s="8"/>
    </row>
    <row r="1347" spans="1:11" x14ac:dyDescent="0.25">
      <c r="A1347" s="166" t="s">
        <v>7</v>
      </c>
      <c r="B1347" s="167"/>
      <c r="C1347" s="86" t="s">
        <v>13</v>
      </c>
      <c r="D1347" s="9"/>
      <c r="E1347" s="8"/>
      <c r="G1347" s="166" t="s">
        <v>7</v>
      </c>
      <c r="H1347" s="167"/>
      <c r="I1347" s="86" t="s">
        <v>13</v>
      </c>
      <c r="J1347" s="9"/>
      <c r="K1347" s="8"/>
    </row>
    <row r="1348" spans="1:11" x14ac:dyDescent="0.25">
      <c r="A1348" s="166" t="s">
        <v>99</v>
      </c>
      <c r="B1348" s="167"/>
      <c r="C1348" s="86" t="s">
        <v>13</v>
      </c>
      <c r="D1348" s="9"/>
      <c r="E1348" s="8"/>
      <c r="G1348" s="166" t="s">
        <v>99</v>
      </c>
      <c r="H1348" s="167"/>
      <c r="I1348" s="86" t="s">
        <v>13</v>
      </c>
      <c r="J1348" s="9"/>
      <c r="K1348" s="8"/>
    </row>
    <row r="1349" spans="1:11" x14ac:dyDescent="0.25">
      <c r="A1349" s="166" t="s">
        <v>6</v>
      </c>
      <c r="B1349" s="167"/>
      <c r="C1349" s="86" t="s">
        <v>13</v>
      </c>
      <c r="D1349" s="9"/>
      <c r="E1349" s="8"/>
      <c r="G1349" s="166" t="s">
        <v>6</v>
      </c>
      <c r="H1349" s="167"/>
      <c r="I1349" s="86" t="s">
        <v>13</v>
      </c>
      <c r="J1349" s="9"/>
      <c r="K1349" s="8"/>
    </row>
    <row r="1350" spans="1:11" x14ac:dyDescent="0.25">
      <c r="A1350" s="166"/>
      <c r="B1350" s="167"/>
      <c r="C1350" s="86"/>
      <c r="D1350" s="9"/>
      <c r="E1350" s="8"/>
      <c r="G1350" s="166"/>
      <c r="H1350" s="167"/>
      <c r="I1350" s="86"/>
      <c r="J1350" s="9"/>
      <c r="K1350" s="8"/>
    </row>
    <row r="1351" spans="1:11" x14ac:dyDescent="0.25">
      <c r="A1351" s="166"/>
      <c r="B1351" s="167"/>
      <c r="C1351" s="86"/>
      <c r="D1351" s="9"/>
      <c r="E1351" s="8"/>
      <c r="G1351" s="166"/>
      <c r="H1351" s="167"/>
      <c r="I1351" s="86"/>
      <c r="J1351" s="9"/>
      <c r="K1351" s="8"/>
    </row>
    <row r="1352" spans="1:11" ht="15.75" thickBot="1" x14ac:dyDescent="0.3">
      <c r="A1352" s="168" t="s">
        <v>14</v>
      </c>
      <c r="B1352" s="169"/>
      <c r="C1352" s="169"/>
      <c r="D1352" s="169"/>
      <c r="E1352" s="170"/>
      <c r="G1352" s="168" t="s">
        <v>14</v>
      </c>
      <c r="H1352" s="169"/>
      <c r="I1352" s="169"/>
      <c r="J1352" s="169"/>
      <c r="K1352" s="170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VLOOKUP(E1337,INVENTORY!$A$2:$N$96,7,FALSE)</f>
        <v>#N/A</v>
      </c>
      <c r="D1354" s="74" t="e">
        <f>VLOOKUP(E1337,INVENTORY!$A$2:$N$96,8,FALSE)</f>
        <v>#N/A</v>
      </c>
      <c r="E1354" s="74" t="e">
        <f>VLOOKUP(E1337,INVENTORY!$A$2:$N$96,9,FALSE)</f>
        <v>#N/A</v>
      </c>
      <c r="G1354" s="74"/>
      <c r="H1354" s="74"/>
      <c r="I1354" s="74" t="e">
        <f>VLOOKUP(K1337,INVENTORY!$A$2:$N$96,7,FALSE)</f>
        <v>#N/A</v>
      </c>
      <c r="J1354" s="74" t="e">
        <f>VLOOKUP(K1337,INVENTORY!$A$2:$N$96,8,FALSE)</f>
        <v>#N/A</v>
      </c>
      <c r="K1354" s="74" t="e">
        <f>VLOOKUP(K1337,INVENTORY!$A$2:$N$96,9,FALSE)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1" t="e">
        <f>"Function Code: "&amp;VLOOKUP(E1337,INVENTORY!$A$2:$Q$96,14,FALSE)</f>
        <v>#N/A</v>
      </c>
      <c r="D1356" s="172"/>
      <c r="E1356" s="173"/>
      <c r="G1356" s="6" t="s">
        <v>4</v>
      </c>
      <c r="H1356" s="5"/>
      <c r="I1356" s="171" t="e">
        <f>"Function Code: "&amp;VLOOKUP(K1337,INVENTORY!$A$2:$Q$96,14,FALSE)</f>
        <v>#N/A</v>
      </c>
      <c r="J1356" s="172"/>
      <c r="K1356" s="173"/>
    </row>
    <row r="1357" spans="1:11" ht="15" customHeight="1" thickBot="1" x14ac:dyDescent="0.3">
      <c r="A1357" s="6"/>
      <c r="B1357" s="5"/>
      <c r="C1357" s="161"/>
      <c r="D1357" s="162"/>
      <c r="E1357" s="163"/>
      <c r="G1357" s="6"/>
      <c r="H1357" s="5"/>
      <c r="I1357" s="161"/>
      <c r="J1357" s="162"/>
      <c r="K1357" s="163"/>
    </row>
    <row r="1358" spans="1:11" ht="15" customHeight="1" thickBot="1" x14ac:dyDescent="0.3">
      <c r="A1358" s="6"/>
      <c r="B1358" s="5"/>
      <c r="C1358" s="161" t="e">
        <f>"Cosmetic Code: "&amp;VLOOKUP(E1337,INVENTORY!$A$2:$Q$96,15,FALSE)</f>
        <v>#N/A</v>
      </c>
      <c r="D1358" s="162"/>
      <c r="E1358" s="163"/>
      <c r="G1358" s="6"/>
      <c r="H1358" s="5"/>
      <c r="I1358" s="161" t="e">
        <f>"Cosmetic Code: "&amp;VLOOKUP(K1337,INVENTORY!$A$2:$Q$96,15,FALSE)</f>
        <v>#N/A</v>
      </c>
      <c r="J1358" s="162"/>
      <c r="K1358" s="163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4" t="s">
        <v>119</v>
      </c>
      <c r="E1362" s="165"/>
      <c r="G1362" s="3" t="s">
        <v>0</v>
      </c>
      <c r="H1362" s="2" t="s">
        <v>0</v>
      </c>
      <c r="I1362" s="1"/>
      <c r="J1362" s="164" t="s">
        <v>119</v>
      </c>
      <c r="K1362" s="165"/>
    </row>
    <row r="1363" spans="1:11" ht="47.25" customHeight="1" thickBot="1" x14ac:dyDescent="0.3"/>
    <row r="1364" spans="1:11" ht="15" customHeight="1" x14ac:dyDescent="0.25">
      <c r="A1364" s="174" t="s">
        <v>105</v>
      </c>
      <c r="B1364" s="175"/>
      <c r="C1364" s="175"/>
      <c r="D1364" s="175"/>
      <c r="E1364" s="176"/>
      <c r="G1364" s="174" t="s">
        <v>105</v>
      </c>
      <c r="H1364" s="175"/>
      <c r="I1364" s="175"/>
      <c r="J1364" s="175"/>
      <c r="K1364" s="176"/>
    </row>
    <row r="1365" spans="1:11" ht="15.75" customHeight="1" thickBot="1" x14ac:dyDescent="0.3">
      <c r="A1365" s="177"/>
      <c r="B1365" s="178"/>
      <c r="C1365" s="178"/>
      <c r="D1365" s="178"/>
      <c r="E1365" s="179"/>
      <c r="G1365" s="177"/>
      <c r="H1365" s="178"/>
      <c r="I1365" s="178"/>
      <c r="J1365" s="178"/>
      <c r="K1365" s="179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26</v>
      </c>
      <c r="G1366" s="11"/>
      <c r="H1366" s="10"/>
      <c r="I1366" s="10"/>
      <c r="J1366" s="33" t="s">
        <v>42</v>
      </c>
      <c r="K1366" s="42">
        <f>'Data-PULLDOWNS'!$B$3*3+E1337</f>
        <v>27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45952.531971875003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45952.531971875003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VLOOKUP(E1366,INVENTORY!$A$2:$N$96,10,FALSE)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VLOOKUP(K1366,INVENTORY!$A$2:$N$96,10,FALSE)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VLOOKUP(E1366,INVENTORY!$A$2:$N$96,2,FALSE)</f>
        <v>#N/A</v>
      </c>
      <c r="C1369" s="36" t="str">
        <f>"Model: "</f>
        <v xml:space="preserve">Model: </v>
      </c>
      <c r="D1369" s="40" t="e">
        <f>VLOOKUP(E1366,INVENTORY!$A$2:$N$96,3,FALSE)</f>
        <v>#N/A</v>
      </c>
      <c r="E1369" s="38"/>
      <c r="G1369" s="34" t="str">
        <f>"Make: "</f>
        <v xml:space="preserve">Make: </v>
      </c>
      <c r="H1369" s="35" t="e">
        <f>VLOOKUP(K1366,INVENTORY!$A$2:$N$96,2,FALSE)</f>
        <v>#N/A</v>
      </c>
      <c r="I1369" s="36" t="str">
        <f>"Model: "</f>
        <v xml:space="preserve">Model: </v>
      </c>
      <c r="J1369" s="40" t="e">
        <f>VLOOKUP(K1366,INVENTORY!$A$2:$N$96,3,FALSE)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VLOOKUP(E1366,INVENTORY!$A$2:$N$96,4,FALSE)&amp;" / "&amp;VLOOKUP(E1366,INVENTORY!$A$2:$N$96,5,FALSE)&amp;"GHz"</f>
        <v>#N/A</v>
      </c>
      <c r="C1370" s="36"/>
      <c r="D1370" s="36" t="str">
        <f>"Memory: "</f>
        <v xml:space="preserve">Memory: </v>
      </c>
      <c r="E1370" s="75" t="e">
        <f>VLOOKUP(E1366,INVENTORY!$A$2:$N$96,6,FALSE)</f>
        <v>#N/A</v>
      </c>
      <c r="G1370" s="34" t="str">
        <f>"CPU/Speed: "</f>
        <v xml:space="preserve">CPU/Speed: </v>
      </c>
      <c r="H1370" s="35" t="e">
        <f>VLOOKUP(K1366,INVENTORY!$A$2:$N$96,4,FALSE)&amp;" / "&amp;VLOOKUP(K1366,INVENTORY!$A$2:$N$96,5,FALSE)&amp;"GHz"</f>
        <v>#N/A</v>
      </c>
      <c r="I1370" s="36"/>
      <c r="J1370" s="36" t="str">
        <f>"Memory: "</f>
        <v xml:space="preserve">Memory: </v>
      </c>
      <c r="K1370" s="75" t="e">
        <f>VLOOKUP(K1366,INVENTORY!$A$2:$N$96,6,FALSE)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0" t="s">
        <v>10</v>
      </c>
      <c r="B1372" s="181"/>
      <c r="C1372" s="87" t="s">
        <v>1</v>
      </c>
      <c r="D1372" s="87" t="s">
        <v>9</v>
      </c>
      <c r="E1372" s="72" t="s">
        <v>8</v>
      </c>
      <c r="G1372" s="180" t="s">
        <v>10</v>
      </c>
      <c r="H1372" s="181"/>
      <c r="I1372" s="87" t="s">
        <v>1</v>
      </c>
      <c r="J1372" s="87" t="s">
        <v>9</v>
      </c>
      <c r="K1372" s="72" t="s">
        <v>8</v>
      </c>
    </row>
    <row r="1373" spans="1:11" x14ac:dyDescent="0.25">
      <c r="A1373" s="166" t="s">
        <v>96</v>
      </c>
      <c r="B1373" s="167"/>
      <c r="C1373" s="86" t="s">
        <v>13</v>
      </c>
      <c r="D1373" s="9"/>
      <c r="E1373" s="8"/>
      <c r="G1373" s="166" t="s">
        <v>96</v>
      </c>
      <c r="H1373" s="167"/>
      <c r="I1373" s="86" t="s">
        <v>13</v>
      </c>
      <c r="J1373" s="9"/>
      <c r="K1373" s="8"/>
    </row>
    <row r="1374" spans="1:11" x14ac:dyDescent="0.25">
      <c r="A1374" s="166" t="s">
        <v>98</v>
      </c>
      <c r="B1374" s="167"/>
      <c r="C1374" s="86" t="s">
        <v>13</v>
      </c>
      <c r="D1374" s="9"/>
      <c r="E1374" s="8"/>
      <c r="G1374" s="166" t="s">
        <v>98</v>
      </c>
      <c r="H1374" s="167"/>
      <c r="I1374" s="86" t="s">
        <v>13</v>
      </c>
      <c r="J1374" s="9"/>
      <c r="K1374" s="8"/>
    </row>
    <row r="1375" spans="1:11" x14ac:dyDescent="0.25">
      <c r="A1375" s="166" t="s">
        <v>97</v>
      </c>
      <c r="B1375" s="167"/>
      <c r="C1375" s="86" t="s">
        <v>13</v>
      </c>
      <c r="D1375" s="9"/>
      <c r="E1375" s="8"/>
      <c r="G1375" s="166" t="s">
        <v>97</v>
      </c>
      <c r="H1375" s="167"/>
      <c r="I1375" s="86" t="s">
        <v>13</v>
      </c>
      <c r="J1375" s="9"/>
      <c r="K1375" s="8"/>
    </row>
    <row r="1376" spans="1:11" x14ac:dyDescent="0.25">
      <c r="A1376" s="166" t="s">
        <v>7</v>
      </c>
      <c r="B1376" s="167"/>
      <c r="C1376" s="86" t="s">
        <v>13</v>
      </c>
      <c r="D1376" s="9"/>
      <c r="E1376" s="8"/>
      <c r="G1376" s="166" t="s">
        <v>7</v>
      </c>
      <c r="H1376" s="167"/>
      <c r="I1376" s="86" t="s">
        <v>13</v>
      </c>
      <c r="J1376" s="9"/>
      <c r="K1376" s="8"/>
    </row>
    <row r="1377" spans="1:11" x14ac:dyDescent="0.25">
      <c r="A1377" s="166" t="s">
        <v>99</v>
      </c>
      <c r="B1377" s="167"/>
      <c r="C1377" s="86" t="s">
        <v>13</v>
      </c>
      <c r="D1377" s="9"/>
      <c r="E1377" s="8"/>
      <c r="G1377" s="166" t="s">
        <v>99</v>
      </c>
      <c r="H1377" s="167"/>
      <c r="I1377" s="86" t="s">
        <v>13</v>
      </c>
      <c r="J1377" s="9"/>
      <c r="K1377" s="8"/>
    </row>
    <row r="1378" spans="1:11" x14ac:dyDescent="0.25">
      <c r="A1378" s="166" t="s">
        <v>6</v>
      </c>
      <c r="B1378" s="167"/>
      <c r="C1378" s="86" t="s">
        <v>13</v>
      </c>
      <c r="D1378" s="9"/>
      <c r="E1378" s="8"/>
      <c r="G1378" s="166" t="s">
        <v>6</v>
      </c>
      <c r="H1378" s="167"/>
      <c r="I1378" s="86" t="s">
        <v>13</v>
      </c>
      <c r="J1378" s="9"/>
      <c r="K1378" s="8"/>
    </row>
    <row r="1379" spans="1:11" x14ac:dyDescent="0.25">
      <c r="A1379" s="166"/>
      <c r="B1379" s="167"/>
      <c r="C1379" s="86"/>
      <c r="D1379" s="9"/>
      <c r="E1379" s="8"/>
      <c r="G1379" s="166"/>
      <c r="H1379" s="167"/>
      <c r="I1379" s="86"/>
      <c r="J1379" s="9"/>
      <c r="K1379" s="8"/>
    </row>
    <row r="1380" spans="1:11" x14ac:dyDescent="0.25">
      <c r="A1380" s="166"/>
      <c r="B1380" s="167"/>
      <c r="C1380" s="86"/>
      <c r="D1380" s="9"/>
      <c r="E1380" s="8"/>
      <c r="G1380" s="166"/>
      <c r="H1380" s="167"/>
      <c r="I1380" s="86"/>
      <c r="J1380" s="9"/>
      <c r="K1380" s="8"/>
    </row>
    <row r="1381" spans="1:11" ht="15.75" thickBot="1" x14ac:dyDescent="0.3">
      <c r="A1381" s="168" t="s">
        <v>14</v>
      </c>
      <c r="B1381" s="169"/>
      <c r="C1381" s="169"/>
      <c r="D1381" s="169"/>
      <c r="E1381" s="170"/>
      <c r="G1381" s="168" t="s">
        <v>14</v>
      </c>
      <c r="H1381" s="169"/>
      <c r="I1381" s="169"/>
      <c r="J1381" s="169"/>
      <c r="K1381" s="170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VLOOKUP(E1366,INVENTORY!$A$2:$N$96,7,FALSE)</f>
        <v>#N/A</v>
      </c>
      <c r="D1383" s="74" t="e">
        <f>VLOOKUP(E1366,INVENTORY!$A$2:$N$96,8,FALSE)</f>
        <v>#N/A</v>
      </c>
      <c r="E1383" s="74" t="e">
        <f>VLOOKUP(E1366,INVENTORY!$A$2:$N$96,9,FALSE)</f>
        <v>#N/A</v>
      </c>
      <c r="G1383" s="74"/>
      <c r="H1383" s="74"/>
      <c r="I1383" s="74" t="e">
        <f>VLOOKUP(K1366,INVENTORY!$A$2:$N$96,7,FALSE)</f>
        <v>#N/A</v>
      </c>
      <c r="J1383" s="74" t="e">
        <f>VLOOKUP(K1366,INVENTORY!$A$2:$N$96,8,FALSE)</f>
        <v>#N/A</v>
      </c>
      <c r="K1383" s="74" t="e">
        <f>VLOOKUP(K1366,INVENTORY!$A$2:$N$96,9,FALSE)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1" t="e">
        <f>"Function Code: "&amp;VLOOKUP(E1366,INVENTORY!$A$2:$Q$96,14,FALSE)</f>
        <v>#N/A</v>
      </c>
      <c r="D1385" s="172"/>
      <c r="E1385" s="173"/>
      <c r="G1385" s="6" t="s">
        <v>4</v>
      </c>
      <c r="H1385" s="5"/>
      <c r="I1385" s="171" t="e">
        <f>"Function Code: "&amp;VLOOKUP(K1366,INVENTORY!$A$2:$Q$96,14,FALSE)</f>
        <v>#N/A</v>
      </c>
      <c r="J1385" s="172"/>
      <c r="K1385" s="173"/>
    </row>
    <row r="1386" spans="1:11" ht="15" customHeight="1" thickBot="1" x14ac:dyDescent="0.3">
      <c r="A1386" s="6"/>
      <c r="B1386" s="5"/>
      <c r="C1386" s="161"/>
      <c r="D1386" s="162"/>
      <c r="E1386" s="163"/>
      <c r="G1386" s="6"/>
      <c r="H1386" s="5"/>
      <c r="I1386" s="161"/>
      <c r="J1386" s="162"/>
      <c r="K1386" s="163"/>
    </row>
    <row r="1387" spans="1:11" ht="15" customHeight="1" thickBot="1" x14ac:dyDescent="0.3">
      <c r="A1387" s="6"/>
      <c r="B1387" s="5"/>
      <c r="C1387" s="161" t="e">
        <f>"Cosmetic Code: "&amp;VLOOKUP(E1366,INVENTORY!$A$2:$Q$96,15,FALSE)</f>
        <v>#N/A</v>
      </c>
      <c r="D1387" s="162"/>
      <c r="E1387" s="163"/>
      <c r="G1387" s="6"/>
      <c r="H1387" s="5"/>
      <c r="I1387" s="161" t="e">
        <f>"Cosmetic Code: "&amp;VLOOKUP(K1366,INVENTORY!$A$2:$Q$96,15,FALSE)</f>
        <v>#N/A</v>
      </c>
      <c r="J1387" s="162"/>
      <c r="K1387" s="163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4" t="s">
        <v>119</v>
      </c>
      <c r="E1391" s="165"/>
      <c r="G1391" s="3" t="s">
        <v>0</v>
      </c>
      <c r="H1391" s="2" t="s">
        <v>0</v>
      </c>
      <c r="I1391" s="1"/>
      <c r="J1391" s="164" t="s">
        <v>119</v>
      </c>
      <c r="K1391" s="165"/>
    </row>
    <row r="1392" spans="1:11" ht="15.75" thickBot="1" x14ac:dyDescent="0.3"/>
    <row r="1393" spans="1:11" ht="15" customHeight="1" x14ac:dyDescent="0.25">
      <c r="A1393" s="174" t="s">
        <v>105</v>
      </c>
      <c r="B1393" s="175"/>
      <c r="C1393" s="175"/>
      <c r="D1393" s="175"/>
      <c r="E1393" s="176"/>
      <c r="G1393" s="174" t="s">
        <v>105</v>
      </c>
      <c r="H1393" s="175"/>
      <c r="I1393" s="175"/>
      <c r="J1393" s="175"/>
      <c r="K1393" s="176"/>
    </row>
    <row r="1394" spans="1:11" ht="15.75" customHeight="1" thickBot="1" x14ac:dyDescent="0.3">
      <c r="A1394" s="177"/>
      <c r="B1394" s="178"/>
      <c r="C1394" s="178"/>
      <c r="D1394" s="178"/>
      <c r="E1394" s="179"/>
      <c r="G1394" s="177"/>
      <c r="H1394" s="178"/>
      <c r="I1394" s="178"/>
      <c r="J1394" s="178"/>
      <c r="K1394" s="179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26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45952.531971875003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45952.531971875003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VLOOKUP(E1395,INVENTORY!$A$2:$N$96,10,FALSE)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VLOOKUP(K1395,INVENTORY!$A$2:$N$96,10,FALSE)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VLOOKUP(E1395,INVENTORY!$A$2:$N$96,2,FALSE)</f>
        <v>#N/A</v>
      </c>
      <c r="C1398" s="36" t="str">
        <f>"Model: "</f>
        <v xml:space="preserve">Model: </v>
      </c>
      <c r="D1398" s="40" t="e">
        <f>VLOOKUP(E1395,INVENTORY!$A$2:$N$96,3,FALSE)</f>
        <v>#N/A</v>
      </c>
      <c r="E1398" s="38"/>
      <c r="G1398" s="34" t="str">
        <f>"Make: "</f>
        <v xml:space="preserve">Make: </v>
      </c>
      <c r="H1398" s="35" t="e">
        <f>VLOOKUP(K1395,INVENTORY!$A$2:$N$96,2,FALSE)</f>
        <v>#N/A</v>
      </c>
      <c r="I1398" s="36" t="str">
        <f>"Model: "</f>
        <v xml:space="preserve">Model: </v>
      </c>
      <c r="J1398" s="40" t="e">
        <f>VLOOKUP(K1395,INVENTORY!$A$2:$N$96,3,FALSE)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VLOOKUP(E1395,INVENTORY!$A$2:$N$96,4,FALSE)&amp;" / "&amp;VLOOKUP(E1395,INVENTORY!$A$2:$N$96,5,FALSE)&amp;"GHz"</f>
        <v>#N/A</v>
      </c>
      <c r="C1399" s="36"/>
      <c r="D1399" s="36" t="str">
        <f>"Memory: "</f>
        <v xml:space="preserve">Memory: </v>
      </c>
      <c r="E1399" s="41" t="e">
        <f>VLOOKUP(E1395,INVENTORY!$A$2:$N$96,6,FALSE)</f>
        <v>#N/A</v>
      </c>
      <c r="G1399" s="34" t="str">
        <f>"CPU/Speed: "</f>
        <v xml:space="preserve">CPU/Speed: </v>
      </c>
      <c r="H1399" s="35" t="e">
        <f>VLOOKUP(K1395,INVENTORY!$A$2:$N$96,4,FALSE)&amp;" / "&amp;VLOOKUP(K1395,INVENTORY!$A$2:$N$96,5,FALSE)&amp;"GHz"</f>
        <v>#N/A</v>
      </c>
      <c r="I1399" s="36"/>
      <c r="J1399" s="36" t="str">
        <f>"Memory: "</f>
        <v xml:space="preserve">Memory: </v>
      </c>
      <c r="K1399" s="75" t="e">
        <f>VLOOKUP(K1395,INVENTORY!$A$2:$N$96,6,FALSE)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0" t="s">
        <v>10</v>
      </c>
      <c r="B1401" s="181"/>
      <c r="C1401" s="87" t="s">
        <v>1</v>
      </c>
      <c r="D1401" s="87" t="s">
        <v>9</v>
      </c>
      <c r="E1401" s="72" t="s">
        <v>8</v>
      </c>
      <c r="G1401" s="180" t="s">
        <v>10</v>
      </c>
      <c r="H1401" s="181"/>
      <c r="I1401" s="87" t="s">
        <v>1</v>
      </c>
      <c r="J1401" s="87" t="s">
        <v>9</v>
      </c>
      <c r="K1401" s="72" t="s">
        <v>8</v>
      </c>
    </row>
    <row r="1402" spans="1:11" x14ac:dyDescent="0.25">
      <c r="A1402" s="166" t="s">
        <v>96</v>
      </c>
      <c r="B1402" s="167"/>
      <c r="C1402" s="86" t="s">
        <v>13</v>
      </c>
      <c r="D1402" s="9"/>
      <c r="E1402" s="8"/>
      <c r="G1402" s="166" t="s">
        <v>96</v>
      </c>
      <c r="H1402" s="167"/>
      <c r="I1402" s="86" t="s">
        <v>13</v>
      </c>
      <c r="J1402" s="9"/>
      <c r="K1402" s="8"/>
    </row>
    <row r="1403" spans="1:11" x14ac:dyDescent="0.25">
      <c r="A1403" s="166" t="s">
        <v>98</v>
      </c>
      <c r="B1403" s="167"/>
      <c r="C1403" s="86" t="s">
        <v>13</v>
      </c>
      <c r="D1403" s="9"/>
      <c r="E1403" s="8"/>
      <c r="G1403" s="166" t="s">
        <v>98</v>
      </c>
      <c r="H1403" s="167"/>
      <c r="I1403" s="86" t="s">
        <v>13</v>
      </c>
      <c r="J1403" s="9"/>
      <c r="K1403" s="8"/>
    </row>
    <row r="1404" spans="1:11" x14ac:dyDescent="0.25">
      <c r="A1404" s="166" t="s">
        <v>97</v>
      </c>
      <c r="B1404" s="167"/>
      <c r="C1404" s="86" t="s">
        <v>13</v>
      </c>
      <c r="D1404" s="9"/>
      <c r="E1404" s="8"/>
      <c r="G1404" s="166" t="s">
        <v>97</v>
      </c>
      <c r="H1404" s="167"/>
      <c r="I1404" s="86" t="s">
        <v>13</v>
      </c>
      <c r="J1404" s="9"/>
      <c r="K1404" s="8"/>
    </row>
    <row r="1405" spans="1:11" x14ac:dyDescent="0.25">
      <c r="A1405" s="166" t="s">
        <v>7</v>
      </c>
      <c r="B1405" s="167"/>
      <c r="C1405" s="86" t="s">
        <v>13</v>
      </c>
      <c r="D1405" s="9"/>
      <c r="E1405" s="8"/>
      <c r="G1405" s="166" t="s">
        <v>7</v>
      </c>
      <c r="H1405" s="167"/>
      <c r="I1405" s="86" t="s">
        <v>13</v>
      </c>
      <c r="J1405" s="9"/>
      <c r="K1405" s="8"/>
    </row>
    <row r="1406" spans="1:11" x14ac:dyDescent="0.25">
      <c r="A1406" s="166" t="s">
        <v>99</v>
      </c>
      <c r="B1406" s="167"/>
      <c r="C1406" s="86" t="s">
        <v>13</v>
      </c>
      <c r="D1406" s="9"/>
      <c r="E1406" s="8"/>
      <c r="G1406" s="166" t="s">
        <v>99</v>
      </c>
      <c r="H1406" s="167"/>
      <c r="I1406" s="86" t="s">
        <v>13</v>
      </c>
      <c r="J1406" s="9"/>
      <c r="K1406" s="8"/>
    </row>
    <row r="1407" spans="1:11" x14ac:dyDescent="0.25">
      <c r="A1407" s="166" t="s">
        <v>6</v>
      </c>
      <c r="B1407" s="167"/>
      <c r="C1407" s="86" t="s">
        <v>13</v>
      </c>
      <c r="D1407" s="9"/>
      <c r="E1407" s="8"/>
      <c r="G1407" s="166" t="s">
        <v>6</v>
      </c>
      <c r="H1407" s="167"/>
      <c r="I1407" s="86" t="s">
        <v>13</v>
      </c>
      <c r="J1407" s="9"/>
      <c r="K1407" s="8"/>
    </row>
    <row r="1408" spans="1:11" x14ac:dyDescent="0.25">
      <c r="A1408" s="166"/>
      <c r="B1408" s="167"/>
      <c r="C1408" s="86"/>
      <c r="D1408" s="9"/>
      <c r="E1408" s="8"/>
      <c r="G1408" s="166"/>
      <c r="H1408" s="167"/>
      <c r="I1408" s="86"/>
      <c r="J1408" s="9"/>
      <c r="K1408" s="8"/>
    </row>
    <row r="1409" spans="1:11" x14ac:dyDescent="0.25">
      <c r="A1409" s="166"/>
      <c r="B1409" s="167"/>
      <c r="C1409" s="86"/>
      <c r="D1409" s="9"/>
      <c r="E1409" s="8"/>
      <c r="G1409" s="166"/>
      <c r="H1409" s="167"/>
      <c r="I1409" s="86"/>
      <c r="J1409" s="9"/>
      <c r="K1409" s="8"/>
    </row>
    <row r="1410" spans="1:11" ht="15.75" thickBot="1" x14ac:dyDescent="0.3">
      <c r="A1410" s="168" t="s">
        <v>14</v>
      </c>
      <c r="B1410" s="169"/>
      <c r="C1410" s="169"/>
      <c r="D1410" s="169"/>
      <c r="E1410" s="170"/>
      <c r="G1410" s="168" t="s">
        <v>14</v>
      </c>
      <c r="H1410" s="169"/>
      <c r="I1410" s="169"/>
      <c r="J1410" s="169"/>
      <c r="K1410" s="170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VLOOKUP(E1395,INVENTORY!$A$2:$N$96,7,FALSE)</f>
        <v>#N/A</v>
      </c>
      <c r="D1412" s="74" t="e">
        <f>VLOOKUP(E1395,INVENTORY!$A$2:$N$96,8,FALSE)</f>
        <v>#N/A</v>
      </c>
      <c r="E1412" s="74" t="e">
        <f>VLOOKUP(E1395,INVENTORY!$A$2:$N$96,9,FALSE)</f>
        <v>#N/A</v>
      </c>
      <c r="G1412" s="74"/>
      <c r="H1412" s="74"/>
      <c r="I1412" s="74" t="e">
        <f>VLOOKUP(K1395,INVENTORY!$A$2:$N$96,7,FALSE)</f>
        <v>#N/A</v>
      </c>
      <c r="J1412" s="74" t="e">
        <f>VLOOKUP(K1395,INVENTORY!$A$2:$N$96,8,FALSE)</f>
        <v>#N/A</v>
      </c>
      <c r="K1412" s="74" t="e">
        <f>VLOOKUP(K1395,INVENTORY!$A$2:$N$96,9,FALSE)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1" t="e">
        <f>"Function Code: "&amp;VLOOKUP(E1395,INVENTORY!$A$2:$Q$96,14,FALSE)</f>
        <v>#N/A</v>
      </c>
      <c r="D1414" s="172"/>
      <c r="E1414" s="173"/>
      <c r="G1414" s="6" t="s">
        <v>4</v>
      </c>
      <c r="H1414" s="5"/>
      <c r="I1414" s="171" t="e">
        <f>"Function Code: "&amp;VLOOKUP(K1395,INVENTORY!$A$2:$Q$96,14,FALSE)</f>
        <v>#N/A</v>
      </c>
      <c r="J1414" s="172"/>
      <c r="K1414" s="173"/>
    </row>
    <row r="1415" spans="1:11" ht="15" customHeight="1" thickBot="1" x14ac:dyDescent="0.3">
      <c r="A1415" s="6"/>
      <c r="B1415" s="5"/>
      <c r="C1415" s="161"/>
      <c r="D1415" s="162"/>
      <c r="E1415" s="163"/>
      <c r="G1415" s="6"/>
      <c r="H1415" s="5"/>
      <c r="I1415" s="161"/>
      <c r="J1415" s="162"/>
      <c r="K1415" s="163"/>
    </row>
    <row r="1416" spans="1:11" ht="15" customHeight="1" thickBot="1" x14ac:dyDescent="0.3">
      <c r="A1416" s="6"/>
      <c r="B1416" s="5"/>
      <c r="C1416" s="161" t="e">
        <f>"Cosmetic Code: "&amp;VLOOKUP(E1395,INVENTORY!$A$2:$Q$96,15,FALSE)</f>
        <v>#N/A</v>
      </c>
      <c r="D1416" s="162"/>
      <c r="E1416" s="163"/>
      <c r="G1416" s="6"/>
      <c r="H1416" s="5"/>
      <c r="I1416" s="161" t="e">
        <f>"Cosmetic Code: "&amp;VLOOKUP(K1395,INVENTORY!$A$2:$Q$96,15,FALSE)</f>
        <v>#N/A</v>
      </c>
      <c r="J1416" s="162"/>
      <c r="K1416" s="163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4" t="s">
        <v>119</v>
      </c>
      <c r="E1420" s="165"/>
      <c r="G1420" s="3" t="s">
        <v>0</v>
      </c>
      <c r="H1420" s="2" t="s">
        <v>0</v>
      </c>
      <c r="I1420" s="1"/>
      <c r="J1420" s="164" t="s">
        <v>119</v>
      </c>
      <c r="K1420" s="165"/>
    </row>
    <row r="1421" spans="1:11" ht="47.25" customHeight="1" thickBot="1" x14ac:dyDescent="0.3"/>
    <row r="1422" spans="1:11" ht="15" customHeight="1" x14ac:dyDescent="0.25">
      <c r="A1422" s="174" t="s">
        <v>105</v>
      </c>
      <c r="B1422" s="175"/>
      <c r="C1422" s="175"/>
      <c r="D1422" s="175"/>
      <c r="E1422" s="176"/>
      <c r="G1422" s="174" t="s">
        <v>105</v>
      </c>
      <c r="H1422" s="175"/>
      <c r="I1422" s="175"/>
      <c r="J1422" s="175"/>
      <c r="K1422" s="176"/>
    </row>
    <row r="1423" spans="1:11" ht="15.75" customHeight="1" thickBot="1" x14ac:dyDescent="0.3">
      <c r="A1423" s="177"/>
      <c r="B1423" s="178"/>
      <c r="C1423" s="178"/>
      <c r="D1423" s="178"/>
      <c r="E1423" s="179"/>
      <c r="G1423" s="177"/>
      <c r="H1423" s="178"/>
      <c r="I1423" s="178"/>
      <c r="J1423" s="178"/>
      <c r="K1423" s="179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27</v>
      </c>
      <c r="G1424" s="11"/>
      <c r="H1424" s="10"/>
      <c r="I1424" s="10"/>
      <c r="J1424" s="33" t="s">
        <v>42</v>
      </c>
      <c r="K1424" s="42">
        <f>'Data-PULLDOWNS'!$B$3*3+E1395</f>
        <v>28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45952.531971875003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45952.531971875003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VLOOKUP(E1424,INVENTORY!$A$2:$N$96,10,FALSE)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VLOOKUP(K1424,INVENTORY!$A$2:$N$96,10,FALSE)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VLOOKUP(E1424,INVENTORY!$A$2:$N$96,2,FALSE)</f>
        <v>#N/A</v>
      </c>
      <c r="C1427" s="36" t="str">
        <f>"Model: "</f>
        <v xml:space="preserve">Model: </v>
      </c>
      <c r="D1427" s="40" t="e">
        <f>VLOOKUP(E1424,INVENTORY!$A$2:$N$96,3,FALSE)</f>
        <v>#N/A</v>
      </c>
      <c r="E1427" s="38"/>
      <c r="G1427" s="34" t="str">
        <f>"Make: "</f>
        <v xml:space="preserve">Make: </v>
      </c>
      <c r="H1427" s="35" t="e">
        <f>VLOOKUP(K1424,INVENTORY!$A$2:$N$96,2,FALSE)</f>
        <v>#N/A</v>
      </c>
      <c r="I1427" s="36" t="str">
        <f>"Model: "</f>
        <v xml:space="preserve">Model: </v>
      </c>
      <c r="J1427" s="40" t="e">
        <f>VLOOKUP(K1424,INVENTORY!$A$2:$N$96,3,FALSE)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VLOOKUP(E1424,INVENTORY!$A$2:$N$96,4,FALSE)&amp;" / "&amp;VLOOKUP(E1424,INVENTORY!$A$2:$N$96,5,FALSE)&amp;"GHz"</f>
        <v>#N/A</v>
      </c>
      <c r="C1428" s="36"/>
      <c r="D1428" s="36" t="str">
        <f>"Memory: "</f>
        <v xml:space="preserve">Memory: </v>
      </c>
      <c r="E1428" s="75" t="e">
        <f>VLOOKUP(E1424,INVENTORY!$A$2:$N$96,6,FALSE)</f>
        <v>#N/A</v>
      </c>
      <c r="G1428" s="34" t="str">
        <f>"CPU/Speed: "</f>
        <v xml:space="preserve">CPU/Speed: </v>
      </c>
      <c r="H1428" s="35" t="e">
        <f>VLOOKUP(K1424,INVENTORY!$A$2:$N$96,4,FALSE)&amp;" / "&amp;VLOOKUP(K1424,INVENTORY!$A$2:$N$96,5,FALSE)&amp;"GHz"</f>
        <v>#N/A</v>
      </c>
      <c r="I1428" s="36"/>
      <c r="J1428" s="36" t="str">
        <f>"Memory: "</f>
        <v xml:space="preserve">Memory: </v>
      </c>
      <c r="K1428" s="75" t="e">
        <f>VLOOKUP(K1424,INVENTORY!$A$2:$N$96,6,FALSE)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0" t="s">
        <v>10</v>
      </c>
      <c r="B1430" s="181"/>
      <c r="C1430" s="87" t="s">
        <v>1</v>
      </c>
      <c r="D1430" s="87" t="s">
        <v>9</v>
      </c>
      <c r="E1430" s="72" t="s">
        <v>8</v>
      </c>
      <c r="G1430" s="180" t="s">
        <v>10</v>
      </c>
      <c r="H1430" s="181"/>
      <c r="I1430" s="87" t="s">
        <v>1</v>
      </c>
      <c r="J1430" s="87" t="s">
        <v>9</v>
      </c>
      <c r="K1430" s="72" t="s">
        <v>8</v>
      </c>
    </row>
    <row r="1431" spans="1:11" x14ac:dyDescent="0.25">
      <c r="A1431" s="166" t="s">
        <v>96</v>
      </c>
      <c r="B1431" s="167"/>
      <c r="C1431" s="86" t="s">
        <v>13</v>
      </c>
      <c r="D1431" s="9"/>
      <c r="E1431" s="8"/>
      <c r="G1431" s="166" t="s">
        <v>96</v>
      </c>
      <c r="H1431" s="167"/>
      <c r="I1431" s="86" t="s">
        <v>13</v>
      </c>
      <c r="J1431" s="9"/>
      <c r="K1431" s="8"/>
    </row>
    <row r="1432" spans="1:11" x14ac:dyDescent="0.25">
      <c r="A1432" s="166" t="s">
        <v>98</v>
      </c>
      <c r="B1432" s="167"/>
      <c r="C1432" s="86" t="s">
        <v>13</v>
      </c>
      <c r="D1432" s="9"/>
      <c r="E1432" s="8"/>
      <c r="G1432" s="166" t="s">
        <v>98</v>
      </c>
      <c r="H1432" s="167"/>
      <c r="I1432" s="86" t="s">
        <v>13</v>
      </c>
      <c r="J1432" s="9"/>
      <c r="K1432" s="8"/>
    </row>
    <row r="1433" spans="1:11" x14ac:dyDescent="0.25">
      <c r="A1433" s="166" t="s">
        <v>97</v>
      </c>
      <c r="B1433" s="167"/>
      <c r="C1433" s="86" t="s">
        <v>13</v>
      </c>
      <c r="D1433" s="9"/>
      <c r="E1433" s="8"/>
      <c r="G1433" s="166" t="s">
        <v>97</v>
      </c>
      <c r="H1433" s="167"/>
      <c r="I1433" s="86" t="s">
        <v>13</v>
      </c>
      <c r="J1433" s="9"/>
      <c r="K1433" s="8"/>
    </row>
    <row r="1434" spans="1:11" x14ac:dyDescent="0.25">
      <c r="A1434" s="166" t="s">
        <v>7</v>
      </c>
      <c r="B1434" s="167"/>
      <c r="C1434" s="86" t="s">
        <v>13</v>
      </c>
      <c r="D1434" s="9"/>
      <c r="E1434" s="8"/>
      <c r="G1434" s="166" t="s">
        <v>7</v>
      </c>
      <c r="H1434" s="167"/>
      <c r="I1434" s="86" t="s">
        <v>13</v>
      </c>
      <c r="J1434" s="9"/>
      <c r="K1434" s="8"/>
    </row>
    <row r="1435" spans="1:11" x14ac:dyDescent="0.25">
      <c r="A1435" s="166" t="s">
        <v>99</v>
      </c>
      <c r="B1435" s="167"/>
      <c r="C1435" s="86" t="s">
        <v>13</v>
      </c>
      <c r="D1435" s="9"/>
      <c r="E1435" s="8"/>
      <c r="G1435" s="166" t="s">
        <v>99</v>
      </c>
      <c r="H1435" s="167"/>
      <c r="I1435" s="86" t="s">
        <v>13</v>
      </c>
      <c r="J1435" s="9"/>
      <c r="K1435" s="8"/>
    </row>
    <row r="1436" spans="1:11" x14ac:dyDescent="0.25">
      <c r="A1436" s="166" t="s">
        <v>6</v>
      </c>
      <c r="B1436" s="167"/>
      <c r="C1436" s="86" t="s">
        <v>13</v>
      </c>
      <c r="D1436" s="9"/>
      <c r="E1436" s="8"/>
      <c r="G1436" s="166" t="s">
        <v>6</v>
      </c>
      <c r="H1436" s="167"/>
      <c r="I1436" s="86" t="s">
        <v>13</v>
      </c>
      <c r="J1436" s="9"/>
      <c r="K1436" s="8"/>
    </row>
    <row r="1437" spans="1:11" x14ac:dyDescent="0.25">
      <c r="A1437" s="166"/>
      <c r="B1437" s="167"/>
      <c r="C1437" s="86"/>
      <c r="D1437" s="9"/>
      <c r="E1437" s="8"/>
      <c r="G1437" s="166"/>
      <c r="H1437" s="167"/>
      <c r="I1437" s="86"/>
      <c r="J1437" s="9"/>
      <c r="K1437" s="8"/>
    </row>
    <row r="1438" spans="1:11" x14ac:dyDescent="0.25">
      <c r="A1438" s="166"/>
      <c r="B1438" s="167"/>
      <c r="C1438" s="86"/>
      <c r="D1438" s="9"/>
      <c r="E1438" s="8"/>
      <c r="G1438" s="166"/>
      <c r="H1438" s="167"/>
      <c r="I1438" s="86"/>
      <c r="J1438" s="9"/>
      <c r="K1438" s="8"/>
    </row>
    <row r="1439" spans="1:11" ht="15.75" thickBot="1" x14ac:dyDescent="0.3">
      <c r="A1439" s="168" t="s">
        <v>14</v>
      </c>
      <c r="B1439" s="169"/>
      <c r="C1439" s="169"/>
      <c r="D1439" s="169"/>
      <c r="E1439" s="170"/>
      <c r="G1439" s="168" t="s">
        <v>14</v>
      </c>
      <c r="H1439" s="169"/>
      <c r="I1439" s="169"/>
      <c r="J1439" s="169"/>
      <c r="K1439" s="170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VLOOKUP(E1424,INVENTORY!$A$2:$N$96,7,FALSE)</f>
        <v>#N/A</v>
      </c>
      <c r="D1441" s="74" t="e">
        <f>VLOOKUP(E1424,INVENTORY!$A$2:$N$96,8,FALSE)</f>
        <v>#N/A</v>
      </c>
      <c r="E1441" s="74" t="e">
        <f>VLOOKUP(E1424,INVENTORY!$A$2:$N$96,9,FALSE)</f>
        <v>#N/A</v>
      </c>
      <c r="G1441" s="74"/>
      <c r="H1441" s="74"/>
      <c r="I1441" s="74" t="e">
        <f>VLOOKUP(K1424,INVENTORY!$A$2:$N$96,7,FALSE)</f>
        <v>#N/A</v>
      </c>
      <c r="J1441" s="74" t="e">
        <f>VLOOKUP(K1424,INVENTORY!$A$2:$N$96,8,FALSE)</f>
        <v>#N/A</v>
      </c>
      <c r="K1441" s="74" t="e">
        <f>VLOOKUP(K1424,INVENTORY!$A$2:$N$96,9,FALSE)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1" t="e">
        <f>"Function Code: "&amp;VLOOKUP(E1424,INVENTORY!$A$2:$Q$96,14,FALSE)</f>
        <v>#N/A</v>
      </c>
      <c r="D1443" s="172"/>
      <c r="E1443" s="173"/>
      <c r="G1443" s="6" t="s">
        <v>4</v>
      </c>
      <c r="H1443" s="5"/>
      <c r="I1443" s="171" t="e">
        <f>"Function Code: "&amp;VLOOKUP(K1424,INVENTORY!$A$2:$Q$96,14,FALSE)</f>
        <v>#N/A</v>
      </c>
      <c r="J1443" s="172"/>
      <c r="K1443" s="173"/>
    </row>
    <row r="1444" spans="1:11" ht="15" customHeight="1" thickBot="1" x14ac:dyDescent="0.3">
      <c r="A1444" s="6"/>
      <c r="B1444" s="5"/>
      <c r="C1444" s="161"/>
      <c r="D1444" s="162"/>
      <c r="E1444" s="163"/>
      <c r="G1444" s="6"/>
      <c r="H1444" s="5"/>
      <c r="I1444" s="161"/>
      <c r="J1444" s="162"/>
      <c r="K1444" s="163"/>
    </row>
    <row r="1445" spans="1:11" ht="15" customHeight="1" thickBot="1" x14ac:dyDescent="0.3">
      <c r="A1445" s="6"/>
      <c r="B1445" s="5"/>
      <c r="C1445" s="161" t="e">
        <f>"Cosmetic Code: "&amp;VLOOKUP(E1424,INVENTORY!$A$2:$Q$96,15,FALSE)</f>
        <v>#N/A</v>
      </c>
      <c r="D1445" s="162"/>
      <c r="E1445" s="163"/>
      <c r="G1445" s="6"/>
      <c r="H1445" s="5"/>
      <c r="I1445" s="161" t="e">
        <f>"Cosmetic Code: "&amp;VLOOKUP(K1424,INVENTORY!$A$2:$Q$96,15,FALSE)</f>
        <v>#N/A</v>
      </c>
      <c r="J1445" s="162"/>
      <c r="K1445" s="163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4" t="s">
        <v>119</v>
      </c>
      <c r="E1449" s="165"/>
      <c r="G1449" s="3" t="s">
        <v>0</v>
      </c>
      <c r="H1449" s="2" t="s">
        <v>0</v>
      </c>
      <c r="I1449" s="1"/>
      <c r="J1449" s="164" t="s">
        <v>119</v>
      </c>
      <c r="K1449" s="165"/>
    </row>
    <row r="1450" spans="1:11" ht="15.75" thickBot="1" x14ac:dyDescent="0.3"/>
    <row r="1451" spans="1:11" ht="15" customHeight="1" x14ac:dyDescent="0.25">
      <c r="A1451" s="174" t="s">
        <v>105</v>
      </c>
      <c r="B1451" s="175"/>
      <c r="C1451" s="175"/>
      <c r="D1451" s="175"/>
      <c r="E1451" s="176"/>
      <c r="G1451" s="174" t="s">
        <v>105</v>
      </c>
      <c r="H1451" s="175"/>
      <c r="I1451" s="175"/>
      <c r="J1451" s="175"/>
      <c r="K1451" s="176"/>
    </row>
    <row r="1452" spans="1:11" ht="15.75" customHeight="1" thickBot="1" x14ac:dyDescent="0.3">
      <c r="A1452" s="177"/>
      <c r="B1452" s="178"/>
      <c r="C1452" s="178"/>
      <c r="D1452" s="178"/>
      <c r="E1452" s="179"/>
      <c r="G1452" s="177"/>
      <c r="H1452" s="178"/>
      <c r="I1452" s="178"/>
      <c r="J1452" s="178"/>
      <c r="K1452" s="179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27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45952.531971875003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45952.531971875003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VLOOKUP(E1453,INVENTORY!$A$2:$N$96,10,FALSE)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VLOOKUP(K1453,INVENTORY!$A$2:$N$96,10,FALSE)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VLOOKUP(E1453,INVENTORY!$A$2:$N$96,2,FALSE)</f>
        <v>#N/A</v>
      </c>
      <c r="C1456" s="36" t="str">
        <f>"Model: "</f>
        <v xml:space="preserve">Model: </v>
      </c>
      <c r="D1456" s="40" t="e">
        <f>VLOOKUP(E1453,INVENTORY!$A$2:$N$96,3,FALSE)</f>
        <v>#N/A</v>
      </c>
      <c r="E1456" s="38"/>
      <c r="G1456" s="34" t="str">
        <f>"Make: "</f>
        <v xml:space="preserve">Make: </v>
      </c>
      <c r="H1456" s="35" t="e">
        <f>VLOOKUP(K1453,INVENTORY!$A$2:$N$96,2,FALSE)</f>
        <v>#N/A</v>
      </c>
      <c r="I1456" s="36" t="str">
        <f>"Model: "</f>
        <v xml:space="preserve">Model: </v>
      </c>
      <c r="J1456" s="40" t="e">
        <f>VLOOKUP(K1453,INVENTORY!$A$2:$N$96,3,FALSE)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VLOOKUP(E1453,INVENTORY!$A$2:$N$96,4,FALSE)&amp;" / "&amp;VLOOKUP(E1453,INVENTORY!$A$2:$N$96,5,FALSE)&amp;"GHz"</f>
        <v>#N/A</v>
      </c>
      <c r="C1457" s="36"/>
      <c r="D1457" s="36" t="str">
        <f>"Memory: "</f>
        <v xml:space="preserve">Memory: </v>
      </c>
      <c r="E1457" s="41" t="e">
        <f>VLOOKUP(E1453,INVENTORY!$A$2:$N$96,6,FALSE)</f>
        <v>#N/A</v>
      </c>
      <c r="G1457" s="34" t="str">
        <f>"CPU/Speed: "</f>
        <v xml:space="preserve">CPU/Speed: </v>
      </c>
      <c r="H1457" s="35" t="e">
        <f>VLOOKUP(K1453,INVENTORY!$A$2:$N$96,4,FALSE)&amp;" / "&amp;VLOOKUP(K1453,INVENTORY!$A$2:$N$96,5,FALSE)&amp;"GHz"</f>
        <v>#N/A</v>
      </c>
      <c r="I1457" s="36"/>
      <c r="J1457" s="36" t="str">
        <f>"Memory: "</f>
        <v xml:space="preserve">Memory: </v>
      </c>
      <c r="K1457" s="75" t="e">
        <f>VLOOKUP(K1453,INVENTORY!$A$2:$N$96,6,FALSE)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0" t="s">
        <v>10</v>
      </c>
      <c r="B1459" s="181"/>
      <c r="C1459" s="87" t="s">
        <v>1</v>
      </c>
      <c r="D1459" s="87" t="s">
        <v>9</v>
      </c>
      <c r="E1459" s="72" t="s">
        <v>8</v>
      </c>
      <c r="G1459" s="180" t="s">
        <v>10</v>
      </c>
      <c r="H1459" s="181"/>
      <c r="I1459" s="87" t="s">
        <v>1</v>
      </c>
      <c r="J1459" s="87" t="s">
        <v>9</v>
      </c>
      <c r="K1459" s="72" t="s">
        <v>8</v>
      </c>
    </row>
    <row r="1460" spans="1:11" x14ac:dyDescent="0.25">
      <c r="A1460" s="166" t="s">
        <v>96</v>
      </c>
      <c r="B1460" s="167"/>
      <c r="C1460" s="86" t="s">
        <v>13</v>
      </c>
      <c r="D1460" s="9"/>
      <c r="E1460" s="8"/>
      <c r="G1460" s="166" t="s">
        <v>96</v>
      </c>
      <c r="H1460" s="167"/>
      <c r="I1460" s="86" t="s">
        <v>13</v>
      </c>
      <c r="J1460" s="9"/>
      <c r="K1460" s="8"/>
    </row>
    <row r="1461" spans="1:11" x14ac:dyDescent="0.25">
      <c r="A1461" s="166" t="s">
        <v>98</v>
      </c>
      <c r="B1461" s="167"/>
      <c r="C1461" s="86" t="s">
        <v>13</v>
      </c>
      <c r="D1461" s="9"/>
      <c r="E1461" s="8"/>
      <c r="G1461" s="166" t="s">
        <v>98</v>
      </c>
      <c r="H1461" s="167"/>
      <c r="I1461" s="86" t="s">
        <v>13</v>
      </c>
      <c r="J1461" s="9"/>
      <c r="K1461" s="8"/>
    </row>
    <row r="1462" spans="1:11" x14ac:dyDescent="0.25">
      <c r="A1462" s="166" t="s">
        <v>97</v>
      </c>
      <c r="B1462" s="167"/>
      <c r="C1462" s="86" t="s">
        <v>13</v>
      </c>
      <c r="D1462" s="9"/>
      <c r="E1462" s="8"/>
      <c r="G1462" s="166" t="s">
        <v>97</v>
      </c>
      <c r="H1462" s="167"/>
      <c r="I1462" s="86" t="s">
        <v>13</v>
      </c>
      <c r="J1462" s="9"/>
      <c r="K1462" s="8"/>
    </row>
    <row r="1463" spans="1:11" x14ac:dyDescent="0.25">
      <c r="A1463" s="166" t="s">
        <v>7</v>
      </c>
      <c r="B1463" s="167"/>
      <c r="C1463" s="86" t="s">
        <v>13</v>
      </c>
      <c r="D1463" s="9"/>
      <c r="E1463" s="8"/>
      <c r="G1463" s="166" t="s">
        <v>7</v>
      </c>
      <c r="H1463" s="167"/>
      <c r="I1463" s="86" t="s">
        <v>13</v>
      </c>
      <c r="J1463" s="9"/>
      <c r="K1463" s="8"/>
    </row>
    <row r="1464" spans="1:11" x14ac:dyDescent="0.25">
      <c r="A1464" s="166" t="s">
        <v>99</v>
      </c>
      <c r="B1464" s="167"/>
      <c r="C1464" s="86" t="s">
        <v>13</v>
      </c>
      <c r="D1464" s="9"/>
      <c r="E1464" s="8"/>
      <c r="G1464" s="166" t="s">
        <v>99</v>
      </c>
      <c r="H1464" s="167"/>
      <c r="I1464" s="86" t="s">
        <v>13</v>
      </c>
      <c r="J1464" s="9"/>
      <c r="K1464" s="8"/>
    </row>
    <row r="1465" spans="1:11" x14ac:dyDescent="0.25">
      <c r="A1465" s="166" t="s">
        <v>6</v>
      </c>
      <c r="B1465" s="167"/>
      <c r="C1465" s="86" t="s">
        <v>13</v>
      </c>
      <c r="D1465" s="9"/>
      <c r="E1465" s="8"/>
      <c r="G1465" s="166" t="s">
        <v>6</v>
      </c>
      <c r="H1465" s="167"/>
      <c r="I1465" s="86" t="s">
        <v>13</v>
      </c>
      <c r="J1465" s="9"/>
      <c r="K1465" s="8"/>
    </row>
    <row r="1466" spans="1:11" x14ac:dyDescent="0.25">
      <c r="A1466" s="166"/>
      <c r="B1466" s="167"/>
      <c r="C1466" s="86"/>
      <c r="D1466" s="9"/>
      <c r="E1466" s="8"/>
      <c r="G1466" s="166"/>
      <c r="H1466" s="167"/>
      <c r="I1466" s="86"/>
      <c r="J1466" s="9"/>
      <c r="K1466" s="8"/>
    </row>
    <row r="1467" spans="1:11" x14ac:dyDescent="0.25">
      <c r="A1467" s="166"/>
      <c r="B1467" s="167"/>
      <c r="C1467" s="86"/>
      <c r="D1467" s="9"/>
      <c r="E1467" s="8"/>
      <c r="G1467" s="166"/>
      <c r="H1467" s="167"/>
      <c r="I1467" s="86"/>
      <c r="J1467" s="9"/>
      <c r="K1467" s="8"/>
    </row>
    <row r="1468" spans="1:11" ht="15.75" thickBot="1" x14ac:dyDescent="0.3">
      <c r="A1468" s="168" t="s">
        <v>14</v>
      </c>
      <c r="B1468" s="169"/>
      <c r="C1468" s="169"/>
      <c r="D1468" s="169"/>
      <c r="E1468" s="170"/>
      <c r="G1468" s="168" t="s">
        <v>14</v>
      </c>
      <c r="H1468" s="169"/>
      <c r="I1468" s="169"/>
      <c r="J1468" s="169"/>
      <c r="K1468" s="170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VLOOKUP(E1453,INVENTORY!$A$2:$N$96,7,FALSE)</f>
        <v>#N/A</v>
      </c>
      <c r="D1470" s="74" t="e">
        <f>VLOOKUP(E1453,INVENTORY!$A$2:$N$96,8,FALSE)</f>
        <v>#N/A</v>
      </c>
      <c r="E1470" s="74" t="e">
        <f>VLOOKUP(E1453,INVENTORY!$A$2:$N$96,9,FALSE)</f>
        <v>#N/A</v>
      </c>
      <c r="G1470" s="74"/>
      <c r="H1470" s="74"/>
      <c r="I1470" s="74" t="e">
        <f>VLOOKUP(K1453,INVENTORY!$A$2:$N$96,7,FALSE)</f>
        <v>#N/A</v>
      </c>
      <c r="J1470" s="74" t="e">
        <f>VLOOKUP(K1453,INVENTORY!$A$2:$N$96,8,FALSE)</f>
        <v>#N/A</v>
      </c>
      <c r="K1470" s="74" t="e">
        <f>VLOOKUP(K1453,INVENTORY!$A$2:$N$96,9,FALSE)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1" t="e">
        <f>"Function Code: "&amp;VLOOKUP(E1453,INVENTORY!$A$2:$Q$96,14,FALSE)</f>
        <v>#N/A</v>
      </c>
      <c r="D1472" s="172"/>
      <c r="E1472" s="173"/>
      <c r="G1472" s="6" t="s">
        <v>4</v>
      </c>
      <c r="H1472" s="5"/>
      <c r="I1472" s="171" t="e">
        <f>"Function Code: "&amp;VLOOKUP(K1453,INVENTORY!$A$2:$Q$96,14,FALSE)</f>
        <v>#N/A</v>
      </c>
      <c r="J1472" s="172"/>
      <c r="K1472" s="173"/>
    </row>
    <row r="1473" spans="1:11" ht="15" customHeight="1" thickBot="1" x14ac:dyDescent="0.3">
      <c r="A1473" s="6"/>
      <c r="B1473" s="5"/>
      <c r="C1473" s="161"/>
      <c r="D1473" s="162"/>
      <c r="E1473" s="163"/>
      <c r="G1473" s="6"/>
      <c r="H1473" s="5"/>
      <c r="I1473" s="161"/>
      <c r="J1473" s="162"/>
      <c r="K1473" s="163"/>
    </row>
    <row r="1474" spans="1:11" ht="15" customHeight="1" thickBot="1" x14ac:dyDescent="0.3">
      <c r="A1474" s="6"/>
      <c r="B1474" s="5"/>
      <c r="C1474" s="161" t="e">
        <f>"Cosmetic Code: "&amp;VLOOKUP(E1453,INVENTORY!$A$2:$Q$96,15,FALSE)</f>
        <v>#N/A</v>
      </c>
      <c r="D1474" s="162"/>
      <c r="E1474" s="163"/>
      <c r="G1474" s="6"/>
      <c r="H1474" s="5"/>
      <c r="I1474" s="161" t="e">
        <f>"Cosmetic Code: "&amp;VLOOKUP(K1453,INVENTORY!$A$2:$Q$96,15,FALSE)</f>
        <v>#N/A</v>
      </c>
      <c r="J1474" s="162"/>
      <c r="K1474" s="163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4" t="s">
        <v>119</v>
      </c>
      <c r="E1478" s="165"/>
      <c r="G1478" s="3" t="s">
        <v>0</v>
      </c>
      <c r="H1478" s="2" t="s">
        <v>0</v>
      </c>
      <c r="I1478" s="1"/>
      <c r="J1478" s="164" t="s">
        <v>119</v>
      </c>
      <c r="K1478" s="165"/>
    </row>
    <row r="1479" spans="1:11" ht="47.25" customHeight="1" thickBot="1" x14ac:dyDescent="0.3"/>
    <row r="1480" spans="1:11" ht="15" customHeight="1" x14ac:dyDescent="0.25">
      <c r="A1480" s="174" t="s">
        <v>105</v>
      </c>
      <c r="B1480" s="175"/>
      <c r="C1480" s="175"/>
      <c r="D1480" s="175"/>
      <c r="E1480" s="176"/>
      <c r="G1480" s="174" t="s">
        <v>105</v>
      </c>
      <c r="H1480" s="175"/>
      <c r="I1480" s="175"/>
      <c r="J1480" s="175"/>
      <c r="K1480" s="176"/>
    </row>
    <row r="1481" spans="1:11" ht="15.75" customHeight="1" thickBot="1" x14ac:dyDescent="0.3">
      <c r="A1481" s="177"/>
      <c r="B1481" s="178"/>
      <c r="C1481" s="178"/>
      <c r="D1481" s="178"/>
      <c r="E1481" s="179"/>
      <c r="G1481" s="177"/>
      <c r="H1481" s="178"/>
      <c r="I1481" s="178"/>
      <c r="J1481" s="178"/>
      <c r="K1481" s="179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28</v>
      </c>
      <c r="G1482" s="11"/>
      <c r="H1482" s="10"/>
      <c r="I1482" s="10"/>
      <c r="J1482" s="33" t="s">
        <v>42</v>
      </c>
      <c r="K1482" s="42">
        <f>'Data-PULLDOWNS'!$B$3*3+E1453</f>
        <v>29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45952.531971875003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45952.531971875003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VLOOKUP(E1482,INVENTORY!$A$2:$N$96,10,FALSE)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VLOOKUP(K1482,INVENTORY!$A$2:$N$96,10,FALSE)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VLOOKUP(E1482,INVENTORY!$A$2:$N$96,2,FALSE)</f>
        <v>#N/A</v>
      </c>
      <c r="C1485" s="36" t="str">
        <f>"Model: "</f>
        <v xml:space="preserve">Model: </v>
      </c>
      <c r="D1485" s="40" t="e">
        <f>VLOOKUP(E1482,INVENTORY!$A$2:$N$96,3,FALSE)</f>
        <v>#N/A</v>
      </c>
      <c r="E1485" s="38"/>
      <c r="G1485" s="34" t="str">
        <f>"Make: "</f>
        <v xml:space="preserve">Make: </v>
      </c>
      <c r="H1485" s="35" t="e">
        <f>VLOOKUP(K1482,INVENTORY!$A$2:$N$96,2,FALSE)</f>
        <v>#N/A</v>
      </c>
      <c r="I1485" s="36" t="str">
        <f>"Model: "</f>
        <v xml:space="preserve">Model: </v>
      </c>
      <c r="J1485" s="40" t="e">
        <f>VLOOKUP(K1482,INVENTORY!$A$2:$N$96,3,FALSE)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VLOOKUP(E1482,INVENTORY!$A$2:$N$96,4,FALSE)&amp;" / "&amp;VLOOKUP(E1482,INVENTORY!$A$2:$N$96,5,FALSE)&amp;"GHz"</f>
        <v>#N/A</v>
      </c>
      <c r="C1486" s="36"/>
      <c r="D1486" s="36" t="str">
        <f>"Memory: "</f>
        <v xml:space="preserve">Memory: </v>
      </c>
      <c r="E1486" s="75" t="e">
        <f>VLOOKUP(E1482,INVENTORY!$A$2:$N$96,6,FALSE)</f>
        <v>#N/A</v>
      </c>
      <c r="G1486" s="34" t="str">
        <f>"CPU/Speed: "</f>
        <v xml:space="preserve">CPU/Speed: </v>
      </c>
      <c r="H1486" s="35" t="e">
        <f>VLOOKUP(K1482,INVENTORY!$A$2:$N$96,4,FALSE)&amp;" / "&amp;VLOOKUP(K1482,INVENTORY!$A$2:$N$96,5,FALSE)&amp;"GHz"</f>
        <v>#N/A</v>
      </c>
      <c r="I1486" s="36"/>
      <c r="J1486" s="36" t="str">
        <f>"Memory: "</f>
        <v xml:space="preserve">Memory: </v>
      </c>
      <c r="K1486" s="75" t="e">
        <f>VLOOKUP(K1482,INVENTORY!$A$2:$N$96,6,FALSE)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0" t="s">
        <v>10</v>
      </c>
      <c r="B1488" s="181"/>
      <c r="C1488" s="87" t="s">
        <v>1</v>
      </c>
      <c r="D1488" s="87" t="s">
        <v>9</v>
      </c>
      <c r="E1488" s="72" t="s">
        <v>8</v>
      </c>
      <c r="G1488" s="180" t="s">
        <v>10</v>
      </c>
      <c r="H1488" s="181"/>
      <c r="I1488" s="87" t="s">
        <v>1</v>
      </c>
      <c r="J1488" s="87" t="s">
        <v>9</v>
      </c>
      <c r="K1488" s="72" t="s">
        <v>8</v>
      </c>
    </row>
    <row r="1489" spans="1:11" x14ac:dyDescent="0.25">
      <c r="A1489" s="166" t="s">
        <v>96</v>
      </c>
      <c r="B1489" s="167"/>
      <c r="C1489" s="86" t="s">
        <v>13</v>
      </c>
      <c r="D1489" s="9"/>
      <c r="E1489" s="8"/>
      <c r="G1489" s="166" t="s">
        <v>96</v>
      </c>
      <c r="H1489" s="167"/>
      <c r="I1489" s="86" t="s">
        <v>13</v>
      </c>
      <c r="J1489" s="9"/>
      <c r="K1489" s="8"/>
    </row>
    <row r="1490" spans="1:11" x14ac:dyDescent="0.25">
      <c r="A1490" s="166" t="s">
        <v>98</v>
      </c>
      <c r="B1490" s="167"/>
      <c r="C1490" s="86" t="s">
        <v>13</v>
      </c>
      <c r="D1490" s="9"/>
      <c r="E1490" s="8"/>
      <c r="G1490" s="166" t="s">
        <v>98</v>
      </c>
      <c r="H1490" s="167"/>
      <c r="I1490" s="86" t="s">
        <v>13</v>
      </c>
      <c r="J1490" s="9"/>
      <c r="K1490" s="8"/>
    </row>
    <row r="1491" spans="1:11" x14ac:dyDescent="0.25">
      <c r="A1491" s="166" t="s">
        <v>97</v>
      </c>
      <c r="B1491" s="167"/>
      <c r="C1491" s="86" t="s">
        <v>13</v>
      </c>
      <c r="D1491" s="9"/>
      <c r="E1491" s="8"/>
      <c r="G1491" s="166" t="s">
        <v>97</v>
      </c>
      <c r="H1491" s="167"/>
      <c r="I1491" s="86" t="s">
        <v>13</v>
      </c>
      <c r="J1491" s="9"/>
      <c r="K1491" s="8"/>
    </row>
    <row r="1492" spans="1:11" x14ac:dyDescent="0.25">
      <c r="A1492" s="166" t="s">
        <v>7</v>
      </c>
      <c r="B1492" s="167"/>
      <c r="C1492" s="86" t="s">
        <v>13</v>
      </c>
      <c r="D1492" s="9"/>
      <c r="E1492" s="8"/>
      <c r="G1492" s="166" t="s">
        <v>7</v>
      </c>
      <c r="H1492" s="167"/>
      <c r="I1492" s="86" t="s">
        <v>13</v>
      </c>
      <c r="J1492" s="9"/>
      <c r="K1492" s="8"/>
    </row>
    <row r="1493" spans="1:11" x14ac:dyDescent="0.25">
      <c r="A1493" s="166" t="s">
        <v>99</v>
      </c>
      <c r="B1493" s="167"/>
      <c r="C1493" s="86" t="s">
        <v>13</v>
      </c>
      <c r="D1493" s="9"/>
      <c r="E1493" s="8"/>
      <c r="G1493" s="166" t="s">
        <v>99</v>
      </c>
      <c r="H1493" s="167"/>
      <c r="I1493" s="86" t="s">
        <v>13</v>
      </c>
      <c r="J1493" s="9"/>
      <c r="K1493" s="8"/>
    </row>
    <row r="1494" spans="1:11" x14ac:dyDescent="0.25">
      <c r="A1494" s="166" t="s">
        <v>6</v>
      </c>
      <c r="B1494" s="167"/>
      <c r="C1494" s="86" t="s">
        <v>13</v>
      </c>
      <c r="D1494" s="9"/>
      <c r="E1494" s="8"/>
      <c r="G1494" s="166" t="s">
        <v>6</v>
      </c>
      <c r="H1494" s="167"/>
      <c r="I1494" s="86" t="s">
        <v>13</v>
      </c>
      <c r="J1494" s="9"/>
      <c r="K1494" s="8"/>
    </row>
    <row r="1495" spans="1:11" x14ac:dyDescent="0.25">
      <c r="A1495" s="166"/>
      <c r="B1495" s="167"/>
      <c r="C1495" s="86"/>
      <c r="D1495" s="9"/>
      <c r="E1495" s="8"/>
      <c r="G1495" s="166"/>
      <c r="H1495" s="167"/>
      <c r="I1495" s="86"/>
      <c r="J1495" s="9"/>
      <c r="K1495" s="8"/>
    </row>
    <row r="1496" spans="1:11" x14ac:dyDescent="0.25">
      <c r="A1496" s="166"/>
      <c r="B1496" s="167"/>
      <c r="C1496" s="86"/>
      <c r="D1496" s="9"/>
      <c r="E1496" s="8"/>
      <c r="G1496" s="166"/>
      <c r="H1496" s="167"/>
      <c r="I1496" s="86"/>
      <c r="J1496" s="9"/>
      <c r="K1496" s="8"/>
    </row>
    <row r="1497" spans="1:11" ht="15.75" thickBot="1" x14ac:dyDescent="0.3">
      <c r="A1497" s="168" t="s">
        <v>14</v>
      </c>
      <c r="B1497" s="169"/>
      <c r="C1497" s="169"/>
      <c r="D1497" s="169"/>
      <c r="E1497" s="170"/>
      <c r="G1497" s="168" t="s">
        <v>14</v>
      </c>
      <c r="H1497" s="169"/>
      <c r="I1497" s="169"/>
      <c r="J1497" s="169"/>
      <c r="K1497" s="170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VLOOKUP(E1482,INVENTORY!$A$2:$N$96,7,FALSE)</f>
        <v>#N/A</v>
      </c>
      <c r="D1499" s="74" t="e">
        <f>VLOOKUP(E1482,INVENTORY!$A$2:$N$96,8,FALSE)</f>
        <v>#N/A</v>
      </c>
      <c r="E1499" s="74" t="e">
        <f>VLOOKUP(E1482,INVENTORY!$A$2:$N$96,9,FALSE)</f>
        <v>#N/A</v>
      </c>
      <c r="G1499" s="74"/>
      <c r="H1499" s="74"/>
      <c r="I1499" s="74" t="e">
        <f>VLOOKUP(K1482,INVENTORY!$A$2:$N$96,7,FALSE)</f>
        <v>#N/A</v>
      </c>
      <c r="J1499" s="74" t="e">
        <f>VLOOKUP(K1482,INVENTORY!$A$2:$N$96,8,FALSE)</f>
        <v>#N/A</v>
      </c>
      <c r="K1499" s="74" t="e">
        <f>VLOOKUP(K1482,INVENTORY!$A$2:$N$96,9,FALSE)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1" t="e">
        <f>"Function Code: "&amp;VLOOKUP(E1482,INVENTORY!$A$2:$Q$96,14,FALSE)</f>
        <v>#N/A</v>
      </c>
      <c r="D1501" s="172"/>
      <c r="E1501" s="173"/>
      <c r="G1501" s="6" t="s">
        <v>4</v>
      </c>
      <c r="H1501" s="5"/>
      <c r="I1501" s="171" t="e">
        <f>"Function Code: "&amp;VLOOKUP(K1482,INVENTORY!$A$2:$Q$96,14,FALSE)</f>
        <v>#N/A</v>
      </c>
      <c r="J1501" s="172"/>
      <c r="K1501" s="173"/>
    </row>
    <row r="1502" spans="1:11" ht="15" customHeight="1" thickBot="1" x14ac:dyDescent="0.3">
      <c r="A1502" s="6"/>
      <c r="B1502" s="5"/>
      <c r="C1502" s="161"/>
      <c r="D1502" s="162"/>
      <c r="E1502" s="163"/>
      <c r="G1502" s="6"/>
      <c r="H1502" s="5"/>
      <c r="I1502" s="161"/>
      <c r="J1502" s="162"/>
      <c r="K1502" s="163"/>
    </row>
    <row r="1503" spans="1:11" ht="15" customHeight="1" thickBot="1" x14ac:dyDescent="0.3">
      <c r="A1503" s="6"/>
      <c r="B1503" s="5"/>
      <c r="C1503" s="161" t="e">
        <f>"Cosmetic Code: "&amp;VLOOKUP(E1482,INVENTORY!$A$2:$Q$96,15,FALSE)</f>
        <v>#N/A</v>
      </c>
      <c r="D1503" s="162"/>
      <c r="E1503" s="163"/>
      <c r="G1503" s="6"/>
      <c r="H1503" s="5"/>
      <c r="I1503" s="161" t="e">
        <f>"Cosmetic Code: "&amp;VLOOKUP(K1482,INVENTORY!$A$2:$Q$96,15,FALSE)</f>
        <v>#N/A</v>
      </c>
      <c r="J1503" s="162"/>
      <c r="K1503" s="163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4" t="s">
        <v>119</v>
      </c>
      <c r="E1507" s="165"/>
      <c r="G1507" s="3" t="s">
        <v>0</v>
      </c>
      <c r="H1507" s="2" t="s">
        <v>0</v>
      </c>
      <c r="I1507" s="1"/>
      <c r="J1507" s="164" t="s">
        <v>119</v>
      </c>
      <c r="K1507" s="165"/>
    </row>
    <row r="1508" spans="1:11" ht="15.75" thickBot="1" x14ac:dyDescent="0.3"/>
    <row r="1509" spans="1:11" ht="15" customHeight="1" x14ac:dyDescent="0.25">
      <c r="A1509" s="174" t="s">
        <v>105</v>
      </c>
      <c r="B1509" s="175"/>
      <c r="C1509" s="175"/>
      <c r="D1509" s="175"/>
      <c r="E1509" s="176"/>
      <c r="G1509" s="174" t="s">
        <v>105</v>
      </c>
      <c r="H1509" s="175"/>
      <c r="I1509" s="175"/>
      <c r="J1509" s="175"/>
      <c r="K1509" s="176"/>
    </row>
    <row r="1510" spans="1:11" ht="15.75" customHeight="1" thickBot="1" x14ac:dyDescent="0.3">
      <c r="A1510" s="177"/>
      <c r="B1510" s="178"/>
      <c r="C1510" s="178"/>
      <c r="D1510" s="178"/>
      <c r="E1510" s="179"/>
      <c r="G1510" s="177"/>
      <c r="H1510" s="178"/>
      <c r="I1510" s="178"/>
      <c r="J1510" s="178"/>
      <c r="K1510" s="179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28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45952.531971875003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45952.531971875003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VLOOKUP(E1511,INVENTORY!$A$2:$N$96,10,FALSE)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VLOOKUP(K1511,INVENTORY!$A$2:$N$96,10,FALSE)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VLOOKUP(E1511,INVENTORY!$A$2:$N$96,2,FALSE)</f>
        <v>#N/A</v>
      </c>
      <c r="C1514" s="36" t="str">
        <f>"Model: "</f>
        <v xml:space="preserve">Model: </v>
      </c>
      <c r="D1514" s="40" t="e">
        <f>VLOOKUP(E1511,INVENTORY!$A$2:$N$96,3,FALSE)</f>
        <v>#N/A</v>
      </c>
      <c r="E1514" s="38"/>
      <c r="G1514" s="34" t="str">
        <f>"Make: "</f>
        <v xml:space="preserve">Make: </v>
      </c>
      <c r="H1514" s="35" t="e">
        <f>VLOOKUP(K1511,INVENTORY!$A$2:$N$96,2,FALSE)</f>
        <v>#N/A</v>
      </c>
      <c r="I1514" s="36" t="str">
        <f>"Model: "</f>
        <v xml:space="preserve">Model: </v>
      </c>
      <c r="J1514" s="40" t="e">
        <f>VLOOKUP(K1511,INVENTORY!$A$2:$N$96,3,FALSE)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VLOOKUP(E1511,INVENTORY!$A$2:$N$96,4,FALSE)&amp;" / "&amp;VLOOKUP(E1511,INVENTORY!$A$2:$N$96,5,FALSE)&amp;"GHz"</f>
        <v>#N/A</v>
      </c>
      <c r="C1515" s="36"/>
      <c r="D1515" s="36" t="str">
        <f>"Memory: "</f>
        <v xml:space="preserve">Memory: </v>
      </c>
      <c r="E1515" s="41" t="e">
        <f>VLOOKUP(E1511,INVENTORY!$A$2:$N$96,6,FALSE)</f>
        <v>#N/A</v>
      </c>
      <c r="G1515" s="34" t="str">
        <f>"CPU/Speed: "</f>
        <v xml:space="preserve">CPU/Speed: </v>
      </c>
      <c r="H1515" s="35" t="e">
        <f>VLOOKUP(K1511,INVENTORY!$A$2:$N$96,4,FALSE)&amp;" / "&amp;VLOOKUP(K1511,INVENTORY!$A$2:$N$96,5,FALSE)&amp;"GHz"</f>
        <v>#N/A</v>
      </c>
      <c r="I1515" s="36"/>
      <c r="J1515" s="36" t="str">
        <f>"Memory: "</f>
        <v xml:space="preserve">Memory: </v>
      </c>
      <c r="K1515" s="75" t="e">
        <f>VLOOKUP(K1511,INVENTORY!$A$2:$N$96,6,FALSE)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0" t="s">
        <v>10</v>
      </c>
      <c r="B1517" s="181"/>
      <c r="C1517" s="87" t="s">
        <v>1</v>
      </c>
      <c r="D1517" s="87" t="s">
        <v>9</v>
      </c>
      <c r="E1517" s="72" t="s">
        <v>8</v>
      </c>
      <c r="G1517" s="180" t="s">
        <v>10</v>
      </c>
      <c r="H1517" s="181"/>
      <c r="I1517" s="87" t="s">
        <v>1</v>
      </c>
      <c r="J1517" s="87" t="s">
        <v>9</v>
      </c>
      <c r="K1517" s="72" t="s">
        <v>8</v>
      </c>
    </row>
    <row r="1518" spans="1:11" x14ac:dyDescent="0.25">
      <c r="A1518" s="166" t="s">
        <v>96</v>
      </c>
      <c r="B1518" s="167"/>
      <c r="C1518" s="86" t="s">
        <v>13</v>
      </c>
      <c r="D1518" s="9"/>
      <c r="E1518" s="8"/>
      <c r="G1518" s="166" t="s">
        <v>96</v>
      </c>
      <c r="H1518" s="167"/>
      <c r="I1518" s="86" t="s">
        <v>13</v>
      </c>
      <c r="J1518" s="9"/>
      <c r="K1518" s="8"/>
    </row>
    <row r="1519" spans="1:11" x14ac:dyDescent="0.25">
      <c r="A1519" s="166" t="s">
        <v>98</v>
      </c>
      <c r="B1519" s="167"/>
      <c r="C1519" s="86" t="s">
        <v>13</v>
      </c>
      <c r="D1519" s="9"/>
      <c r="E1519" s="8"/>
      <c r="G1519" s="166" t="s">
        <v>98</v>
      </c>
      <c r="H1519" s="167"/>
      <c r="I1519" s="86" t="s">
        <v>13</v>
      </c>
      <c r="J1519" s="9"/>
      <c r="K1519" s="8"/>
    </row>
    <row r="1520" spans="1:11" x14ac:dyDescent="0.25">
      <c r="A1520" s="166" t="s">
        <v>97</v>
      </c>
      <c r="B1520" s="167"/>
      <c r="C1520" s="86" t="s">
        <v>13</v>
      </c>
      <c r="D1520" s="9"/>
      <c r="E1520" s="8"/>
      <c r="G1520" s="166" t="s">
        <v>97</v>
      </c>
      <c r="H1520" s="167"/>
      <c r="I1520" s="86" t="s">
        <v>13</v>
      </c>
      <c r="J1520" s="9"/>
      <c r="K1520" s="8"/>
    </row>
    <row r="1521" spans="1:11" x14ac:dyDescent="0.25">
      <c r="A1521" s="166" t="s">
        <v>7</v>
      </c>
      <c r="B1521" s="167"/>
      <c r="C1521" s="86" t="s">
        <v>13</v>
      </c>
      <c r="D1521" s="9"/>
      <c r="E1521" s="8"/>
      <c r="G1521" s="166" t="s">
        <v>7</v>
      </c>
      <c r="H1521" s="167"/>
      <c r="I1521" s="86" t="s">
        <v>13</v>
      </c>
      <c r="J1521" s="9"/>
      <c r="K1521" s="8"/>
    </row>
    <row r="1522" spans="1:11" x14ac:dyDescent="0.25">
      <c r="A1522" s="166" t="s">
        <v>99</v>
      </c>
      <c r="B1522" s="167"/>
      <c r="C1522" s="86" t="s">
        <v>13</v>
      </c>
      <c r="D1522" s="9"/>
      <c r="E1522" s="8"/>
      <c r="G1522" s="166" t="s">
        <v>99</v>
      </c>
      <c r="H1522" s="167"/>
      <c r="I1522" s="86" t="s">
        <v>13</v>
      </c>
      <c r="J1522" s="9"/>
      <c r="K1522" s="8"/>
    </row>
    <row r="1523" spans="1:11" x14ac:dyDescent="0.25">
      <c r="A1523" s="166" t="s">
        <v>6</v>
      </c>
      <c r="B1523" s="167"/>
      <c r="C1523" s="86" t="s">
        <v>13</v>
      </c>
      <c r="D1523" s="9"/>
      <c r="E1523" s="8"/>
      <c r="G1523" s="166" t="s">
        <v>6</v>
      </c>
      <c r="H1523" s="167"/>
      <c r="I1523" s="86" t="s">
        <v>13</v>
      </c>
      <c r="J1523" s="9"/>
      <c r="K1523" s="8"/>
    </row>
    <row r="1524" spans="1:11" x14ac:dyDescent="0.25">
      <c r="A1524" s="166"/>
      <c r="B1524" s="167"/>
      <c r="C1524" s="86"/>
      <c r="D1524" s="9"/>
      <c r="E1524" s="8"/>
      <c r="G1524" s="166"/>
      <c r="H1524" s="167"/>
      <c r="I1524" s="86"/>
      <c r="J1524" s="9"/>
      <c r="K1524" s="8"/>
    </row>
    <row r="1525" spans="1:11" x14ac:dyDescent="0.25">
      <c r="A1525" s="166"/>
      <c r="B1525" s="167"/>
      <c r="C1525" s="86"/>
      <c r="D1525" s="9"/>
      <c r="E1525" s="8"/>
      <c r="G1525" s="166"/>
      <c r="H1525" s="167"/>
      <c r="I1525" s="86"/>
      <c r="J1525" s="9"/>
      <c r="K1525" s="8"/>
    </row>
    <row r="1526" spans="1:11" ht="15.75" thickBot="1" x14ac:dyDescent="0.3">
      <c r="A1526" s="168" t="s">
        <v>14</v>
      </c>
      <c r="B1526" s="169"/>
      <c r="C1526" s="169"/>
      <c r="D1526" s="169"/>
      <c r="E1526" s="170"/>
      <c r="G1526" s="168" t="s">
        <v>14</v>
      </c>
      <c r="H1526" s="169"/>
      <c r="I1526" s="169"/>
      <c r="J1526" s="169"/>
      <c r="K1526" s="170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VLOOKUP(E1511,INVENTORY!$A$2:$N$96,7,FALSE)</f>
        <v>#N/A</v>
      </c>
      <c r="D1528" s="74" t="e">
        <f>VLOOKUP(E1511,INVENTORY!$A$2:$N$96,8,FALSE)</f>
        <v>#N/A</v>
      </c>
      <c r="E1528" s="74" t="e">
        <f>VLOOKUP(E1511,INVENTORY!$A$2:$N$96,9,FALSE)</f>
        <v>#N/A</v>
      </c>
      <c r="G1528" s="74"/>
      <c r="H1528" s="74"/>
      <c r="I1528" s="74" t="e">
        <f>VLOOKUP(K1511,INVENTORY!$A$2:$N$96,7,FALSE)</f>
        <v>#N/A</v>
      </c>
      <c r="J1528" s="74" t="e">
        <f>VLOOKUP(K1511,INVENTORY!$A$2:$N$96,8,FALSE)</f>
        <v>#N/A</v>
      </c>
      <c r="K1528" s="74" t="e">
        <f>VLOOKUP(K1511,INVENTORY!$A$2:$N$96,9,FALSE)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1" t="e">
        <f>"Function Code: "&amp;VLOOKUP(E1511,INVENTORY!$A$2:$Q$96,14,FALSE)</f>
        <v>#N/A</v>
      </c>
      <c r="D1530" s="172"/>
      <c r="E1530" s="173"/>
      <c r="G1530" s="6" t="s">
        <v>4</v>
      </c>
      <c r="H1530" s="5"/>
      <c r="I1530" s="171" t="e">
        <f>"Function Code: "&amp;VLOOKUP(K1511,INVENTORY!$A$2:$Q$96,14,FALSE)</f>
        <v>#N/A</v>
      </c>
      <c r="J1530" s="172"/>
      <c r="K1530" s="173"/>
    </row>
    <row r="1531" spans="1:11" ht="15" customHeight="1" thickBot="1" x14ac:dyDescent="0.3">
      <c r="A1531" s="6"/>
      <c r="B1531" s="5"/>
      <c r="C1531" s="161"/>
      <c r="D1531" s="162"/>
      <c r="E1531" s="163"/>
      <c r="G1531" s="6"/>
      <c r="H1531" s="5"/>
      <c r="I1531" s="161"/>
      <c r="J1531" s="162"/>
      <c r="K1531" s="163"/>
    </row>
    <row r="1532" spans="1:11" ht="15" customHeight="1" thickBot="1" x14ac:dyDescent="0.3">
      <c r="A1532" s="6"/>
      <c r="B1532" s="5"/>
      <c r="C1532" s="161" t="e">
        <f>"Cosmetic Code: "&amp;VLOOKUP(E1511,INVENTORY!$A$2:$Q$96,15,FALSE)</f>
        <v>#N/A</v>
      </c>
      <c r="D1532" s="162"/>
      <c r="E1532" s="163"/>
      <c r="G1532" s="6"/>
      <c r="H1532" s="5"/>
      <c r="I1532" s="161" t="e">
        <f>"Cosmetic Code: "&amp;VLOOKUP(K1511,INVENTORY!$A$2:$Q$96,15,FALSE)</f>
        <v>#N/A</v>
      </c>
      <c r="J1532" s="162"/>
      <c r="K1532" s="163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4" t="s">
        <v>119</v>
      </c>
      <c r="E1536" s="165"/>
      <c r="G1536" s="3" t="s">
        <v>0</v>
      </c>
      <c r="H1536" s="2" t="s">
        <v>0</v>
      </c>
      <c r="I1536" s="1"/>
      <c r="J1536" s="164" t="s">
        <v>119</v>
      </c>
      <c r="K1536" s="165"/>
    </row>
    <row r="1537" spans="1:11" ht="47.25" customHeight="1" thickBot="1" x14ac:dyDescent="0.3"/>
    <row r="1538" spans="1:11" ht="15" customHeight="1" x14ac:dyDescent="0.25">
      <c r="A1538" s="174" t="s">
        <v>105</v>
      </c>
      <c r="B1538" s="175"/>
      <c r="C1538" s="175"/>
      <c r="D1538" s="175"/>
      <c r="E1538" s="176"/>
      <c r="G1538" s="174" t="s">
        <v>105</v>
      </c>
      <c r="H1538" s="175"/>
      <c r="I1538" s="175"/>
      <c r="J1538" s="175"/>
      <c r="K1538" s="176"/>
    </row>
    <row r="1539" spans="1:11" ht="15.75" customHeight="1" thickBot="1" x14ac:dyDescent="0.3">
      <c r="A1539" s="177"/>
      <c r="B1539" s="178"/>
      <c r="C1539" s="178"/>
      <c r="D1539" s="178"/>
      <c r="E1539" s="179"/>
      <c r="G1539" s="177"/>
      <c r="H1539" s="178"/>
      <c r="I1539" s="178"/>
      <c r="J1539" s="178"/>
      <c r="K1539" s="179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29</v>
      </c>
      <c r="G1540" s="11"/>
      <c r="H1540" s="10"/>
      <c r="I1540" s="10"/>
      <c r="J1540" s="33" t="s">
        <v>42</v>
      </c>
      <c r="K1540" s="42">
        <f>'Data-PULLDOWNS'!$B$3*3+E1511</f>
        <v>30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45952.531971875003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45952.531971875003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VLOOKUP(E1540,INVENTORY!$A$2:$N$96,10,FALSE)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VLOOKUP(K1540,INVENTORY!$A$2:$N$96,10,FALSE)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VLOOKUP(E1540,INVENTORY!$A$2:$N$96,2,FALSE)</f>
        <v>#N/A</v>
      </c>
      <c r="C1543" s="36" t="str">
        <f>"Model: "</f>
        <v xml:space="preserve">Model: </v>
      </c>
      <c r="D1543" s="40" t="e">
        <f>VLOOKUP(E1540,INVENTORY!$A$2:$N$96,3,FALSE)</f>
        <v>#N/A</v>
      </c>
      <c r="E1543" s="38"/>
      <c r="G1543" s="34" t="str">
        <f>"Make: "</f>
        <v xml:space="preserve">Make: </v>
      </c>
      <c r="H1543" s="35" t="e">
        <f>VLOOKUP(K1540,INVENTORY!$A$2:$N$96,2,FALSE)</f>
        <v>#N/A</v>
      </c>
      <c r="I1543" s="36" t="str">
        <f>"Model: "</f>
        <v xml:space="preserve">Model: </v>
      </c>
      <c r="J1543" s="40" t="e">
        <f>VLOOKUP(K1540,INVENTORY!$A$2:$N$96,3,FALSE)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VLOOKUP(E1540,INVENTORY!$A$2:$N$96,4,FALSE)&amp;" / "&amp;VLOOKUP(E1540,INVENTORY!$A$2:$N$96,5,FALSE)&amp;"GHz"</f>
        <v>#N/A</v>
      </c>
      <c r="C1544" s="36"/>
      <c r="D1544" s="36" t="str">
        <f>"Memory: "</f>
        <v xml:space="preserve">Memory: </v>
      </c>
      <c r="E1544" s="75" t="e">
        <f>VLOOKUP(E1540,INVENTORY!$A$2:$N$96,6,FALSE)</f>
        <v>#N/A</v>
      </c>
      <c r="G1544" s="34" t="str">
        <f>"CPU/Speed: "</f>
        <v xml:space="preserve">CPU/Speed: </v>
      </c>
      <c r="H1544" s="35" t="e">
        <f>VLOOKUP(K1540,INVENTORY!$A$2:$N$96,4,FALSE)&amp;" / "&amp;VLOOKUP(K1540,INVENTORY!$A$2:$N$96,5,FALSE)&amp;"GHz"</f>
        <v>#N/A</v>
      </c>
      <c r="I1544" s="36"/>
      <c r="J1544" s="36" t="str">
        <f>"Memory: "</f>
        <v xml:space="preserve">Memory: </v>
      </c>
      <c r="K1544" s="75" t="e">
        <f>VLOOKUP(K1540,INVENTORY!$A$2:$N$96,6,FALSE)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0" t="s">
        <v>10</v>
      </c>
      <c r="B1546" s="181"/>
      <c r="C1546" s="87" t="s">
        <v>1</v>
      </c>
      <c r="D1546" s="87" t="s">
        <v>9</v>
      </c>
      <c r="E1546" s="72" t="s">
        <v>8</v>
      </c>
      <c r="G1546" s="180" t="s">
        <v>10</v>
      </c>
      <c r="H1546" s="181"/>
      <c r="I1546" s="87" t="s">
        <v>1</v>
      </c>
      <c r="J1546" s="87" t="s">
        <v>9</v>
      </c>
      <c r="K1546" s="72" t="s">
        <v>8</v>
      </c>
    </row>
    <row r="1547" spans="1:11" x14ac:dyDescent="0.25">
      <c r="A1547" s="166" t="s">
        <v>96</v>
      </c>
      <c r="B1547" s="167"/>
      <c r="C1547" s="86" t="s">
        <v>13</v>
      </c>
      <c r="D1547" s="9"/>
      <c r="E1547" s="8"/>
      <c r="G1547" s="166" t="s">
        <v>96</v>
      </c>
      <c r="H1547" s="167"/>
      <c r="I1547" s="86" t="s">
        <v>13</v>
      </c>
      <c r="J1547" s="9"/>
      <c r="K1547" s="8"/>
    </row>
    <row r="1548" spans="1:11" x14ac:dyDescent="0.25">
      <c r="A1548" s="166" t="s">
        <v>98</v>
      </c>
      <c r="B1548" s="167"/>
      <c r="C1548" s="86" t="s">
        <v>13</v>
      </c>
      <c r="D1548" s="9"/>
      <c r="E1548" s="8"/>
      <c r="G1548" s="166" t="s">
        <v>98</v>
      </c>
      <c r="H1548" s="167"/>
      <c r="I1548" s="86" t="s">
        <v>13</v>
      </c>
      <c r="J1548" s="9"/>
      <c r="K1548" s="8"/>
    </row>
    <row r="1549" spans="1:11" x14ac:dyDescent="0.25">
      <c r="A1549" s="166" t="s">
        <v>97</v>
      </c>
      <c r="B1549" s="167"/>
      <c r="C1549" s="86" t="s">
        <v>13</v>
      </c>
      <c r="D1549" s="9"/>
      <c r="E1549" s="8"/>
      <c r="G1549" s="166" t="s">
        <v>97</v>
      </c>
      <c r="H1549" s="167"/>
      <c r="I1549" s="86" t="s">
        <v>13</v>
      </c>
      <c r="J1549" s="9"/>
      <c r="K1549" s="8"/>
    </row>
    <row r="1550" spans="1:11" x14ac:dyDescent="0.25">
      <c r="A1550" s="166" t="s">
        <v>7</v>
      </c>
      <c r="B1550" s="167"/>
      <c r="C1550" s="86" t="s">
        <v>13</v>
      </c>
      <c r="D1550" s="9"/>
      <c r="E1550" s="8"/>
      <c r="G1550" s="166" t="s">
        <v>7</v>
      </c>
      <c r="H1550" s="167"/>
      <c r="I1550" s="86" t="s">
        <v>13</v>
      </c>
      <c r="J1550" s="9"/>
      <c r="K1550" s="8"/>
    </row>
    <row r="1551" spans="1:11" x14ac:dyDescent="0.25">
      <c r="A1551" s="166" t="s">
        <v>99</v>
      </c>
      <c r="B1551" s="167"/>
      <c r="C1551" s="86" t="s">
        <v>13</v>
      </c>
      <c r="D1551" s="9"/>
      <c r="E1551" s="8"/>
      <c r="G1551" s="166" t="s">
        <v>99</v>
      </c>
      <c r="H1551" s="167"/>
      <c r="I1551" s="86" t="s">
        <v>13</v>
      </c>
      <c r="J1551" s="9"/>
      <c r="K1551" s="8"/>
    </row>
    <row r="1552" spans="1:11" x14ac:dyDescent="0.25">
      <c r="A1552" s="166" t="s">
        <v>6</v>
      </c>
      <c r="B1552" s="167"/>
      <c r="C1552" s="86" t="s">
        <v>13</v>
      </c>
      <c r="D1552" s="9"/>
      <c r="E1552" s="8"/>
      <c r="G1552" s="166" t="s">
        <v>6</v>
      </c>
      <c r="H1552" s="167"/>
      <c r="I1552" s="86" t="s">
        <v>13</v>
      </c>
      <c r="J1552" s="9"/>
      <c r="K1552" s="8"/>
    </row>
    <row r="1553" spans="1:11" x14ac:dyDescent="0.25">
      <c r="A1553" s="166"/>
      <c r="B1553" s="167"/>
      <c r="C1553" s="86"/>
      <c r="D1553" s="9"/>
      <c r="E1553" s="8"/>
      <c r="G1553" s="166"/>
      <c r="H1553" s="167"/>
      <c r="I1553" s="86"/>
      <c r="J1553" s="9"/>
      <c r="K1553" s="8"/>
    </row>
    <row r="1554" spans="1:11" x14ac:dyDescent="0.25">
      <c r="A1554" s="166"/>
      <c r="B1554" s="167"/>
      <c r="C1554" s="86"/>
      <c r="D1554" s="9"/>
      <c r="E1554" s="8"/>
      <c r="G1554" s="166"/>
      <c r="H1554" s="167"/>
      <c r="I1554" s="86"/>
      <c r="J1554" s="9"/>
      <c r="K1554" s="8"/>
    </row>
    <row r="1555" spans="1:11" ht="15.75" thickBot="1" x14ac:dyDescent="0.3">
      <c r="A1555" s="168" t="s">
        <v>14</v>
      </c>
      <c r="B1555" s="169"/>
      <c r="C1555" s="169"/>
      <c r="D1555" s="169"/>
      <c r="E1555" s="170"/>
      <c r="G1555" s="168" t="s">
        <v>14</v>
      </c>
      <c r="H1555" s="169"/>
      <c r="I1555" s="169"/>
      <c r="J1555" s="169"/>
      <c r="K1555" s="170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VLOOKUP(E1540,INVENTORY!$A$2:$N$96,7,FALSE)</f>
        <v>#N/A</v>
      </c>
      <c r="D1557" s="74" t="e">
        <f>VLOOKUP(E1540,INVENTORY!$A$2:$N$96,8,FALSE)</f>
        <v>#N/A</v>
      </c>
      <c r="E1557" s="74" t="e">
        <f>VLOOKUP(E1540,INVENTORY!$A$2:$N$96,9,FALSE)</f>
        <v>#N/A</v>
      </c>
      <c r="G1557" s="74"/>
      <c r="H1557" s="74"/>
      <c r="I1557" s="74" t="e">
        <f>VLOOKUP(K1540,INVENTORY!$A$2:$N$96,7,FALSE)</f>
        <v>#N/A</v>
      </c>
      <c r="J1557" s="74" t="e">
        <f>VLOOKUP(K1540,INVENTORY!$A$2:$N$96,8,FALSE)</f>
        <v>#N/A</v>
      </c>
      <c r="K1557" s="74" t="e">
        <f>VLOOKUP(K1540,INVENTORY!$A$2:$N$96,9,FALSE)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1" t="e">
        <f>"Function Code: "&amp;VLOOKUP(E1540,INVENTORY!$A$2:$Q$96,14,FALSE)</f>
        <v>#N/A</v>
      </c>
      <c r="D1559" s="172"/>
      <c r="E1559" s="173"/>
      <c r="G1559" s="6" t="s">
        <v>4</v>
      </c>
      <c r="H1559" s="5"/>
      <c r="I1559" s="171" t="e">
        <f>"Function Code: "&amp;VLOOKUP(K1540,INVENTORY!$A$2:$Q$96,14,FALSE)</f>
        <v>#N/A</v>
      </c>
      <c r="J1559" s="172"/>
      <c r="K1559" s="173"/>
    </row>
    <row r="1560" spans="1:11" ht="15" customHeight="1" thickBot="1" x14ac:dyDescent="0.3">
      <c r="A1560" s="6"/>
      <c r="B1560" s="5"/>
      <c r="C1560" s="161"/>
      <c r="D1560" s="162"/>
      <c r="E1560" s="163"/>
      <c r="G1560" s="6"/>
      <c r="H1560" s="5"/>
      <c r="I1560" s="161"/>
      <c r="J1560" s="162"/>
      <c r="K1560" s="163"/>
    </row>
    <row r="1561" spans="1:11" ht="15" customHeight="1" thickBot="1" x14ac:dyDescent="0.3">
      <c r="A1561" s="6"/>
      <c r="B1561" s="5"/>
      <c r="C1561" s="161" t="e">
        <f>"Cosmetic Code: "&amp;VLOOKUP(E1540,INVENTORY!$A$2:$Q$96,15,FALSE)</f>
        <v>#N/A</v>
      </c>
      <c r="D1561" s="162"/>
      <c r="E1561" s="163"/>
      <c r="G1561" s="6"/>
      <c r="H1561" s="5"/>
      <c r="I1561" s="161" t="e">
        <f>"Cosmetic Code: "&amp;VLOOKUP(K1540,INVENTORY!$A$2:$Q$96,15,FALSE)</f>
        <v>#N/A</v>
      </c>
      <c r="J1561" s="162"/>
      <c r="K1561" s="163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4" t="s">
        <v>119</v>
      </c>
      <c r="E1565" s="165"/>
      <c r="G1565" s="3" t="s">
        <v>0</v>
      </c>
      <c r="H1565" s="2" t="s">
        <v>0</v>
      </c>
      <c r="I1565" s="1"/>
      <c r="J1565" s="164" t="s">
        <v>119</v>
      </c>
      <c r="K1565" s="165"/>
    </row>
    <row r="1566" spans="1:11" ht="15.75" thickBot="1" x14ac:dyDescent="0.3"/>
    <row r="1567" spans="1:11" ht="15" customHeight="1" x14ac:dyDescent="0.25">
      <c r="A1567" s="174" t="s">
        <v>105</v>
      </c>
      <c r="B1567" s="175"/>
      <c r="C1567" s="175"/>
      <c r="D1567" s="175"/>
      <c r="E1567" s="176"/>
      <c r="G1567" s="174" t="s">
        <v>105</v>
      </c>
      <c r="H1567" s="175"/>
      <c r="I1567" s="175"/>
      <c r="J1567" s="175"/>
      <c r="K1567" s="176"/>
    </row>
    <row r="1568" spans="1:11" ht="15.75" customHeight="1" thickBot="1" x14ac:dyDescent="0.3">
      <c r="A1568" s="177"/>
      <c r="B1568" s="178"/>
      <c r="C1568" s="178"/>
      <c r="D1568" s="178"/>
      <c r="E1568" s="179"/>
      <c r="G1568" s="177"/>
      <c r="H1568" s="178"/>
      <c r="I1568" s="178"/>
      <c r="J1568" s="178"/>
      <c r="K1568" s="179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29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45952.531971875003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45952.531971875003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VLOOKUP(E1569,INVENTORY!$A$2:$N$96,10,FALSE)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VLOOKUP(K1569,INVENTORY!$A$2:$N$96,10,FALSE)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VLOOKUP(E1569,INVENTORY!$A$2:$N$96,2,FALSE)</f>
        <v>#N/A</v>
      </c>
      <c r="C1572" s="36" t="str">
        <f>"Model: "</f>
        <v xml:space="preserve">Model: </v>
      </c>
      <c r="D1572" s="40" t="e">
        <f>VLOOKUP(E1569,INVENTORY!$A$2:$N$96,3,FALSE)</f>
        <v>#N/A</v>
      </c>
      <c r="E1572" s="38"/>
      <c r="G1572" s="34" t="str">
        <f>"Make: "</f>
        <v xml:space="preserve">Make: </v>
      </c>
      <c r="H1572" s="35" t="e">
        <f>VLOOKUP(K1569,INVENTORY!$A$2:$N$96,2,FALSE)</f>
        <v>#N/A</v>
      </c>
      <c r="I1572" s="36" t="str">
        <f>"Model: "</f>
        <v xml:space="preserve">Model: </v>
      </c>
      <c r="J1572" s="40" t="e">
        <f>VLOOKUP(K1569,INVENTORY!$A$2:$N$96,3,FALSE)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VLOOKUP(E1569,INVENTORY!$A$2:$N$96,4,FALSE)&amp;" / "&amp;VLOOKUP(E1569,INVENTORY!$A$2:$N$96,5,FALSE)&amp;"GHz"</f>
        <v>#N/A</v>
      </c>
      <c r="C1573" s="36"/>
      <c r="D1573" s="36" t="str">
        <f>"Memory: "</f>
        <v xml:space="preserve">Memory: </v>
      </c>
      <c r="E1573" s="41" t="e">
        <f>VLOOKUP(E1569,INVENTORY!$A$2:$N$96,6,FALSE)</f>
        <v>#N/A</v>
      </c>
      <c r="G1573" s="34" t="str">
        <f>"CPU/Speed: "</f>
        <v xml:space="preserve">CPU/Speed: </v>
      </c>
      <c r="H1573" s="35" t="e">
        <f>VLOOKUP(K1569,INVENTORY!$A$2:$N$96,4,FALSE)&amp;" / "&amp;VLOOKUP(K1569,INVENTORY!$A$2:$N$96,5,FALSE)&amp;"GHz"</f>
        <v>#N/A</v>
      </c>
      <c r="I1573" s="36"/>
      <c r="J1573" s="36" t="str">
        <f>"Memory: "</f>
        <v xml:space="preserve">Memory: </v>
      </c>
      <c r="K1573" s="75" t="e">
        <f>VLOOKUP(K1569,INVENTORY!$A$2:$N$96,6,FALSE)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0" t="s">
        <v>10</v>
      </c>
      <c r="B1575" s="181"/>
      <c r="C1575" s="87" t="s">
        <v>1</v>
      </c>
      <c r="D1575" s="87" t="s">
        <v>9</v>
      </c>
      <c r="E1575" s="72" t="s">
        <v>8</v>
      </c>
      <c r="G1575" s="180" t="s">
        <v>10</v>
      </c>
      <c r="H1575" s="181"/>
      <c r="I1575" s="87" t="s">
        <v>1</v>
      </c>
      <c r="J1575" s="87" t="s">
        <v>9</v>
      </c>
      <c r="K1575" s="72" t="s">
        <v>8</v>
      </c>
    </row>
    <row r="1576" spans="1:11" x14ac:dyDescent="0.25">
      <c r="A1576" s="166" t="s">
        <v>96</v>
      </c>
      <c r="B1576" s="167"/>
      <c r="C1576" s="86" t="s">
        <v>13</v>
      </c>
      <c r="D1576" s="9"/>
      <c r="E1576" s="8"/>
      <c r="G1576" s="166" t="s">
        <v>96</v>
      </c>
      <c r="H1576" s="167"/>
      <c r="I1576" s="86" t="s">
        <v>13</v>
      </c>
      <c r="J1576" s="9"/>
      <c r="K1576" s="8"/>
    </row>
    <row r="1577" spans="1:11" x14ac:dyDescent="0.25">
      <c r="A1577" s="166" t="s">
        <v>98</v>
      </c>
      <c r="B1577" s="167"/>
      <c r="C1577" s="86" t="s">
        <v>13</v>
      </c>
      <c r="D1577" s="9"/>
      <c r="E1577" s="8"/>
      <c r="G1577" s="166" t="s">
        <v>98</v>
      </c>
      <c r="H1577" s="167"/>
      <c r="I1577" s="86" t="s">
        <v>13</v>
      </c>
      <c r="J1577" s="9"/>
      <c r="K1577" s="8"/>
    </row>
    <row r="1578" spans="1:11" x14ac:dyDescent="0.25">
      <c r="A1578" s="166" t="s">
        <v>97</v>
      </c>
      <c r="B1578" s="167"/>
      <c r="C1578" s="86" t="s">
        <v>13</v>
      </c>
      <c r="D1578" s="9"/>
      <c r="E1578" s="8"/>
      <c r="G1578" s="166" t="s">
        <v>97</v>
      </c>
      <c r="H1578" s="167"/>
      <c r="I1578" s="86" t="s">
        <v>13</v>
      </c>
      <c r="J1578" s="9"/>
      <c r="K1578" s="8"/>
    </row>
    <row r="1579" spans="1:11" x14ac:dyDescent="0.25">
      <c r="A1579" s="166" t="s">
        <v>7</v>
      </c>
      <c r="B1579" s="167"/>
      <c r="C1579" s="86" t="s">
        <v>13</v>
      </c>
      <c r="D1579" s="9"/>
      <c r="E1579" s="8"/>
      <c r="G1579" s="166" t="s">
        <v>7</v>
      </c>
      <c r="H1579" s="167"/>
      <c r="I1579" s="86" t="s">
        <v>13</v>
      </c>
      <c r="J1579" s="9"/>
      <c r="K1579" s="8"/>
    </row>
    <row r="1580" spans="1:11" x14ac:dyDescent="0.25">
      <c r="A1580" s="166" t="s">
        <v>99</v>
      </c>
      <c r="B1580" s="167"/>
      <c r="C1580" s="86" t="s">
        <v>13</v>
      </c>
      <c r="D1580" s="9"/>
      <c r="E1580" s="8"/>
      <c r="G1580" s="166" t="s">
        <v>99</v>
      </c>
      <c r="H1580" s="167"/>
      <c r="I1580" s="86" t="s">
        <v>13</v>
      </c>
      <c r="J1580" s="9"/>
      <c r="K1580" s="8"/>
    </row>
    <row r="1581" spans="1:11" x14ac:dyDescent="0.25">
      <c r="A1581" s="166" t="s">
        <v>6</v>
      </c>
      <c r="B1581" s="167"/>
      <c r="C1581" s="86" t="s">
        <v>13</v>
      </c>
      <c r="D1581" s="9"/>
      <c r="E1581" s="8"/>
      <c r="G1581" s="166" t="s">
        <v>6</v>
      </c>
      <c r="H1581" s="167"/>
      <c r="I1581" s="86" t="s">
        <v>13</v>
      </c>
      <c r="J1581" s="9"/>
      <c r="K1581" s="8"/>
    </row>
    <row r="1582" spans="1:11" x14ac:dyDescent="0.25">
      <c r="A1582" s="166"/>
      <c r="B1582" s="167"/>
      <c r="C1582" s="86"/>
      <c r="D1582" s="9"/>
      <c r="E1582" s="8"/>
      <c r="G1582" s="166"/>
      <c r="H1582" s="167"/>
      <c r="I1582" s="86"/>
      <c r="J1582" s="9"/>
      <c r="K1582" s="8"/>
    </row>
    <row r="1583" spans="1:11" x14ac:dyDescent="0.25">
      <c r="A1583" s="166"/>
      <c r="B1583" s="167"/>
      <c r="C1583" s="86"/>
      <c r="D1583" s="9"/>
      <c r="E1583" s="8"/>
      <c r="G1583" s="166"/>
      <c r="H1583" s="167"/>
      <c r="I1583" s="86"/>
      <c r="J1583" s="9"/>
      <c r="K1583" s="8"/>
    </row>
    <row r="1584" spans="1:11" ht="15.75" thickBot="1" x14ac:dyDescent="0.3">
      <c r="A1584" s="168" t="s">
        <v>14</v>
      </c>
      <c r="B1584" s="169"/>
      <c r="C1584" s="169"/>
      <c r="D1584" s="169"/>
      <c r="E1584" s="170"/>
      <c r="G1584" s="168" t="s">
        <v>14</v>
      </c>
      <c r="H1584" s="169"/>
      <c r="I1584" s="169"/>
      <c r="J1584" s="169"/>
      <c r="K1584" s="170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VLOOKUP(E1569,INVENTORY!$A$2:$N$96,7,FALSE)</f>
        <v>#N/A</v>
      </c>
      <c r="D1586" s="74" t="e">
        <f>VLOOKUP(E1569,INVENTORY!$A$2:$N$96,8,FALSE)</f>
        <v>#N/A</v>
      </c>
      <c r="E1586" s="74" t="e">
        <f>VLOOKUP(E1569,INVENTORY!$A$2:$N$96,9,FALSE)</f>
        <v>#N/A</v>
      </c>
      <c r="G1586" s="74"/>
      <c r="H1586" s="74"/>
      <c r="I1586" s="74" t="e">
        <f>VLOOKUP(K1569,INVENTORY!$A$2:$N$96,7,FALSE)</f>
        <v>#N/A</v>
      </c>
      <c r="J1586" s="74" t="e">
        <f>VLOOKUP(K1569,INVENTORY!$A$2:$N$96,8,FALSE)</f>
        <v>#N/A</v>
      </c>
      <c r="K1586" s="74" t="e">
        <f>VLOOKUP(K1569,INVENTORY!$A$2:$N$96,9,FALSE)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1" t="e">
        <f>"Function Code: "&amp;VLOOKUP(E1569,INVENTORY!$A$2:$Q$96,14,FALSE)</f>
        <v>#N/A</v>
      </c>
      <c r="D1588" s="172"/>
      <c r="E1588" s="173"/>
      <c r="G1588" s="6" t="s">
        <v>4</v>
      </c>
      <c r="H1588" s="5"/>
      <c r="I1588" s="171" t="e">
        <f>"Function Code: "&amp;VLOOKUP(K1569,INVENTORY!$A$2:$Q$96,14,FALSE)</f>
        <v>#N/A</v>
      </c>
      <c r="J1588" s="172"/>
      <c r="K1588" s="173"/>
    </row>
    <row r="1589" spans="1:11" ht="15" customHeight="1" thickBot="1" x14ac:dyDescent="0.3">
      <c r="A1589" s="6"/>
      <c r="B1589" s="5"/>
      <c r="C1589" s="161"/>
      <c r="D1589" s="162"/>
      <c r="E1589" s="163"/>
      <c r="G1589" s="6"/>
      <c r="H1589" s="5"/>
      <c r="I1589" s="161"/>
      <c r="J1589" s="162"/>
      <c r="K1589" s="163"/>
    </row>
    <row r="1590" spans="1:11" ht="15" customHeight="1" thickBot="1" x14ac:dyDescent="0.3">
      <c r="A1590" s="6"/>
      <c r="B1590" s="5"/>
      <c r="C1590" s="161" t="e">
        <f>"Cosmetic Code: "&amp;VLOOKUP(E1569,INVENTORY!$A$2:$Q$96,15,FALSE)</f>
        <v>#N/A</v>
      </c>
      <c r="D1590" s="162"/>
      <c r="E1590" s="163"/>
      <c r="G1590" s="6"/>
      <c r="H1590" s="5"/>
      <c r="I1590" s="161" t="e">
        <f>"Cosmetic Code: "&amp;VLOOKUP(K1569,INVENTORY!$A$2:$Q$96,15,FALSE)</f>
        <v>#N/A</v>
      </c>
      <c r="J1590" s="162"/>
      <c r="K1590" s="163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4" t="s">
        <v>119</v>
      </c>
      <c r="E1594" s="165"/>
      <c r="G1594" s="3" t="s">
        <v>0</v>
      </c>
      <c r="H1594" s="2" t="s">
        <v>0</v>
      </c>
      <c r="I1594" s="1"/>
      <c r="J1594" s="164" t="s">
        <v>119</v>
      </c>
      <c r="K1594" s="165"/>
    </row>
    <row r="1595" spans="1:11" ht="47.25" customHeight="1" thickBot="1" x14ac:dyDescent="0.3"/>
    <row r="1596" spans="1:11" ht="15" customHeight="1" x14ac:dyDescent="0.25">
      <c r="A1596" s="174" t="s">
        <v>105</v>
      </c>
      <c r="B1596" s="175"/>
      <c r="C1596" s="175"/>
      <c r="D1596" s="175"/>
      <c r="E1596" s="176"/>
      <c r="G1596" s="174" t="s">
        <v>105</v>
      </c>
      <c r="H1596" s="175"/>
      <c r="I1596" s="175"/>
      <c r="J1596" s="175"/>
      <c r="K1596" s="176"/>
    </row>
    <row r="1597" spans="1:11" ht="15.75" customHeight="1" thickBot="1" x14ac:dyDescent="0.3">
      <c r="A1597" s="177"/>
      <c r="B1597" s="178"/>
      <c r="C1597" s="178"/>
      <c r="D1597" s="178"/>
      <c r="E1597" s="179"/>
      <c r="G1597" s="177"/>
      <c r="H1597" s="178"/>
      <c r="I1597" s="178"/>
      <c r="J1597" s="178"/>
      <c r="K1597" s="179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30</v>
      </c>
      <c r="G1598" s="11"/>
      <c r="H1598" s="10"/>
      <c r="I1598" s="10"/>
      <c r="J1598" s="33" t="s">
        <v>42</v>
      </c>
      <c r="K1598" s="42">
        <f>'Data-PULLDOWNS'!$B$3*3+E1569</f>
        <v>31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45952.531971875003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45952.531971875003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VLOOKUP(E1598,INVENTORY!$A$2:$N$96,10,FALSE)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VLOOKUP(K1598,INVENTORY!$A$2:$N$96,10,FALSE)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VLOOKUP(E1598,INVENTORY!$A$2:$N$96,2,FALSE)</f>
        <v>#N/A</v>
      </c>
      <c r="C1601" s="36" t="str">
        <f>"Model: "</f>
        <v xml:space="preserve">Model: </v>
      </c>
      <c r="D1601" s="40" t="e">
        <f>VLOOKUP(E1598,INVENTORY!$A$2:$N$96,3,FALSE)</f>
        <v>#N/A</v>
      </c>
      <c r="E1601" s="38"/>
      <c r="G1601" s="34" t="str">
        <f>"Make: "</f>
        <v xml:space="preserve">Make: </v>
      </c>
      <c r="H1601" s="35" t="e">
        <f>VLOOKUP(K1598,INVENTORY!$A$2:$N$96,2,FALSE)</f>
        <v>#N/A</v>
      </c>
      <c r="I1601" s="36" t="str">
        <f>"Model: "</f>
        <v xml:space="preserve">Model: </v>
      </c>
      <c r="J1601" s="40" t="e">
        <f>VLOOKUP(K1598,INVENTORY!$A$2:$N$96,3,FALSE)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VLOOKUP(E1598,INVENTORY!$A$2:$N$96,4,FALSE)&amp;" / "&amp;VLOOKUP(E1598,INVENTORY!$A$2:$N$96,5,FALSE)&amp;"GHz"</f>
        <v>#N/A</v>
      </c>
      <c r="C1602" s="36"/>
      <c r="D1602" s="36" t="str">
        <f>"Memory: "</f>
        <v xml:space="preserve">Memory: </v>
      </c>
      <c r="E1602" s="75" t="e">
        <f>VLOOKUP(E1598,INVENTORY!$A$2:$N$96,6,FALSE)</f>
        <v>#N/A</v>
      </c>
      <c r="G1602" s="34" t="str">
        <f>"CPU/Speed: "</f>
        <v xml:space="preserve">CPU/Speed: </v>
      </c>
      <c r="H1602" s="35" t="e">
        <f>VLOOKUP(K1598,INVENTORY!$A$2:$N$96,4,FALSE)&amp;" / "&amp;VLOOKUP(K1598,INVENTORY!$A$2:$N$96,5,FALSE)&amp;"GHz"</f>
        <v>#N/A</v>
      </c>
      <c r="I1602" s="36"/>
      <c r="J1602" s="36" t="str">
        <f>"Memory: "</f>
        <v xml:space="preserve">Memory: </v>
      </c>
      <c r="K1602" s="75" t="e">
        <f>VLOOKUP(K1598,INVENTORY!$A$2:$N$96,6,FALSE)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0" t="s">
        <v>10</v>
      </c>
      <c r="B1604" s="181"/>
      <c r="C1604" s="87" t="s">
        <v>1</v>
      </c>
      <c r="D1604" s="87" t="s">
        <v>9</v>
      </c>
      <c r="E1604" s="72" t="s">
        <v>8</v>
      </c>
      <c r="G1604" s="180" t="s">
        <v>10</v>
      </c>
      <c r="H1604" s="181"/>
      <c r="I1604" s="87" t="s">
        <v>1</v>
      </c>
      <c r="J1604" s="87" t="s">
        <v>9</v>
      </c>
      <c r="K1604" s="72" t="s">
        <v>8</v>
      </c>
    </row>
    <row r="1605" spans="1:11" x14ac:dyDescent="0.25">
      <c r="A1605" s="166" t="s">
        <v>96</v>
      </c>
      <c r="B1605" s="167"/>
      <c r="C1605" s="86" t="s">
        <v>13</v>
      </c>
      <c r="D1605" s="9"/>
      <c r="E1605" s="8"/>
      <c r="G1605" s="166" t="s">
        <v>96</v>
      </c>
      <c r="H1605" s="167"/>
      <c r="I1605" s="86" t="s">
        <v>13</v>
      </c>
      <c r="J1605" s="9"/>
      <c r="K1605" s="8"/>
    </row>
    <row r="1606" spans="1:11" x14ac:dyDescent="0.25">
      <c r="A1606" s="166" t="s">
        <v>98</v>
      </c>
      <c r="B1606" s="167"/>
      <c r="C1606" s="86" t="s">
        <v>13</v>
      </c>
      <c r="D1606" s="9"/>
      <c r="E1606" s="8"/>
      <c r="G1606" s="166" t="s">
        <v>98</v>
      </c>
      <c r="H1606" s="167"/>
      <c r="I1606" s="86" t="s">
        <v>13</v>
      </c>
      <c r="J1606" s="9"/>
      <c r="K1606" s="8"/>
    </row>
    <row r="1607" spans="1:11" x14ac:dyDescent="0.25">
      <c r="A1607" s="166" t="s">
        <v>97</v>
      </c>
      <c r="B1607" s="167"/>
      <c r="C1607" s="86" t="s">
        <v>13</v>
      </c>
      <c r="D1607" s="9"/>
      <c r="E1607" s="8"/>
      <c r="G1607" s="166" t="s">
        <v>97</v>
      </c>
      <c r="H1607" s="167"/>
      <c r="I1607" s="86" t="s">
        <v>13</v>
      </c>
      <c r="J1607" s="9"/>
      <c r="K1607" s="8"/>
    </row>
    <row r="1608" spans="1:11" x14ac:dyDescent="0.25">
      <c r="A1608" s="166" t="s">
        <v>7</v>
      </c>
      <c r="B1608" s="167"/>
      <c r="C1608" s="86" t="s">
        <v>13</v>
      </c>
      <c r="D1608" s="9"/>
      <c r="E1608" s="8"/>
      <c r="G1608" s="166" t="s">
        <v>7</v>
      </c>
      <c r="H1608" s="167"/>
      <c r="I1608" s="86" t="s">
        <v>13</v>
      </c>
      <c r="J1608" s="9"/>
      <c r="K1608" s="8"/>
    </row>
    <row r="1609" spans="1:11" x14ac:dyDescent="0.25">
      <c r="A1609" s="166" t="s">
        <v>99</v>
      </c>
      <c r="B1609" s="167"/>
      <c r="C1609" s="86" t="s">
        <v>13</v>
      </c>
      <c r="D1609" s="9"/>
      <c r="E1609" s="8"/>
      <c r="G1609" s="166" t="s">
        <v>99</v>
      </c>
      <c r="H1609" s="167"/>
      <c r="I1609" s="86" t="s">
        <v>13</v>
      </c>
      <c r="J1609" s="9"/>
      <c r="K1609" s="8"/>
    </row>
    <row r="1610" spans="1:11" x14ac:dyDescent="0.25">
      <c r="A1610" s="166" t="s">
        <v>6</v>
      </c>
      <c r="B1610" s="167"/>
      <c r="C1610" s="86" t="s">
        <v>13</v>
      </c>
      <c r="D1610" s="9"/>
      <c r="E1610" s="8"/>
      <c r="G1610" s="166" t="s">
        <v>6</v>
      </c>
      <c r="H1610" s="167"/>
      <c r="I1610" s="86" t="s">
        <v>13</v>
      </c>
      <c r="J1610" s="9"/>
      <c r="K1610" s="8"/>
    </row>
    <row r="1611" spans="1:11" x14ac:dyDescent="0.25">
      <c r="A1611" s="166"/>
      <c r="B1611" s="167"/>
      <c r="C1611" s="86"/>
      <c r="D1611" s="9"/>
      <c r="E1611" s="8"/>
      <c r="G1611" s="166"/>
      <c r="H1611" s="167"/>
      <c r="I1611" s="86"/>
      <c r="J1611" s="9"/>
      <c r="K1611" s="8"/>
    </row>
    <row r="1612" spans="1:11" x14ac:dyDescent="0.25">
      <c r="A1612" s="166"/>
      <c r="B1612" s="167"/>
      <c r="C1612" s="86"/>
      <c r="D1612" s="9"/>
      <c r="E1612" s="8"/>
      <c r="G1612" s="166"/>
      <c r="H1612" s="167"/>
      <c r="I1612" s="86"/>
      <c r="J1612" s="9"/>
      <c r="K1612" s="8"/>
    </row>
    <row r="1613" spans="1:11" ht="15.75" thickBot="1" x14ac:dyDescent="0.3">
      <c r="A1613" s="168" t="s">
        <v>14</v>
      </c>
      <c r="B1613" s="169"/>
      <c r="C1613" s="169"/>
      <c r="D1613" s="169"/>
      <c r="E1613" s="170"/>
      <c r="G1613" s="168" t="s">
        <v>14</v>
      </c>
      <c r="H1613" s="169"/>
      <c r="I1613" s="169"/>
      <c r="J1613" s="169"/>
      <c r="K1613" s="170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VLOOKUP(E1598,INVENTORY!$A$2:$N$96,7,FALSE)</f>
        <v>#N/A</v>
      </c>
      <c r="D1615" s="74" t="e">
        <f>VLOOKUP(E1598,INVENTORY!$A$2:$N$96,8,FALSE)</f>
        <v>#N/A</v>
      </c>
      <c r="E1615" s="74" t="e">
        <f>VLOOKUP(E1598,INVENTORY!$A$2:$N$96,9,FALSE)</f>
        <v>#N/A</v>
      </c>
      <c r="G1615" s="74"/>
      <c r="H1615" s="74"/>
      <c r="I1615" s="74" t="e">
        <f>VLOOKUP(K1598,INVENTORY!$A$2:$N$96,7,FALSE)</f>
        <v>#N/A</v>
      </c>
      <c r="J1615" s="74" t="e">
        <f>VLOOKUP(K1598,INVENTORY!$A$2:$N$96,8,FALSE)</f>
        <v>#N/A</v>
      </c>
      <c r="K1615" s="74" t="e">
        <f>VLOOKUP(K1598,INVENTORY!$A$2:$N$96,9,FALSE)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1" t="e">
        <f>"Function Code: "&amp;VLOOKUP(E1598,INVENTORY!$A$2:$Q$96,14,FALSE)</f>
        <v>#N/A</v>
      </c>
      <c r="D1617" s="172"/>
      <c r="E1617" s="173"/>
      <c r="G1617" s="6" t="s">
        <v>4</v>
      </c>
      <c r="H1617" s="5"/>
      <c r="I1617" s="171" t="e">
        <f>"Function Code: "&amp;VLOOKUP(K1598,INVENTORY!$A$2:$Q$96,14,FALSE)</f>
        <v>#N/A</v>
      </c>
      <c r="J1617" s="172"/>
      <c r="K1617" s="173"/>
    </row>
    <row r="1618" spans="1:11" ht="15" customHeight="1" thickBot="1" x14ac:dyDescent="0.3">
      <c r="A1618" s="6"/>
      <c r="B1618" s="5"/>
      <c r="C1618" s="161"/>
      <c r="D1618" s="162"/>
      <c r="E1618" s="163"/>
      <c r="G1618" s="6"/>
      <c r="H1618" s="5"/>
      <c r="I1618" s="161"/>
      <c r="J1618" s="162"/>
      <c r="K1618" s="163"/>
    </row>
    <row r="1619" spans="1:11" ht="15" customHeight="1" thickBot="1" x14ac:dyDescent="0.3">
      <c r="A1619" s="6"/>
      <c r="B1619" s="5"/>
      <c r="C1619" s="161" t="e">
        <f>"Cosmetic Code: "&amp;VLOOKUP(E1598,INVENTORY!$A$2:$Q$96,15,FALSE)</f>
        <v>#N/A</v>
      </c>
      <c r="D1619" s="162"/>
      <c r="E1619" s="163"/>
      <c r="G1619" s="6"/>
      <c r="H1619" s="5"/>
      <c r="I1619" s="161" t="e">
        <f>"Cosmetic Code: "&amp;VLOOKUP(K1598,INVENTORY!$A$2:$Q$96,15,FALSE)</f>
        <v>#N/A</v>
      </c>
      <c r="J1619" s="162"/>
      <c r="K1619" s="163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4" t="s">
        <v>119</v>
      </c>
      <c r="E1623" s="165"/>
      <c r="G1623" s="3" t="s">
        <v>0</v>
      </c>
      <c r="H1623" s="2" t="s">
        <v>0</v>
      </c>
      <c r="I1623" s="1"/>
      <c r="J1623" s="164" t="s">
        <v>119</v>
      </c>
      <c r="K1623" s="165"/>
    </row>
    <row r="1624" spans="1:11" ht="15.75" thickBot="1" x14ac:dyDescent="0.3"/>
    <row r="1625" spans="1:11" ht="15" customHeight="1" x14ac:dyDescent="0.25">
      <c r="A1625" s="174" t="s">
        <v>105</v>
      </c>
      <c r="B1625" s="175"/>
      <c r="C1625" s="175"/>
      <c r="D1625" s="175"/>
      <c r="E1625" s="176"/>
      <c r="G1625" s="174" t="s">
        <v>105</v>
      </c>
      <c r="H1625" s="175"/>
      <c r="I1625" s="175"/>
      <c r="J1625" s="175"/>
      <c r="K1625" s="176"/>
    </row>
    <row r="1626" spans="1:11" ht="15.75" customHeight="1" thickBot="1" x14ac:dyDescent="0.3">
      <c r="A1626" s="177"/>
      <c r="B1626" s="178"/>
      <c r="C1626" s="178"/>
      <c r="D1626" s="178"/>
      <c r="E1626" s="179"/>
      <c r="G1626" s="177"/>
      <c r="H1626" s="178"/>
      <c r="I1626" s="178"/>
      <c r="J1626" s="178"/>
      <c r="K1626" s="179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30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45952.531971875003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45952.531971875003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VLOOKUP(E1627,INVENTORY!$A$2:$N$96,10,FALSE)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VLOOKUP(K1627,INVENTORY!$A$2:$N$96,10,FALSE)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VLOOKUP(E1627,INVENTORY!$A$2:$N$96,2,FALSE)</f>
        <v>#N/A</v>
      </c>
      <c r="C1630" s="36" t="str">
        <f>"Model: "</f>
        <v xml:space="preserve">Model: </v>
      </c>
      <c r="D1630" s="40" t="e">
        <f>VLOOKUP(E1627,INVENTORY!$A$2:$N$96,3,FALSE)</f>
        <v>#N/A</v>
      </c>
      <c r="E1630" s="38"/>
      <c r="G1630" s="34" t="str">
        <f>"Make: "</f>
        <v xml:space="preserve">Make: </v>
      </c>
      <c r="H1630" s="35" t="e">
        <f>VLOOKUP(K1627,INVENTORY!$A$2:$N$96,2,FALSE)</f>
        <v>#N/A</v>
      </c>
      <c r="I1630" s="36" t="str">
        <f>"Model: "</f>
        <v xml:space="preserve">Model: </v>
      </c>
      <c r="J1630" s="40" t="e">
        <f>VLOOKUP(K1627,INVENTORY!$A$2:$N$96,3,FALSE)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VLOOKUP(E1627,INVENTORY!$A$2:$N$96,4,FALSE)&amp;" / "&amp;VLOOKUP(E1627,INVENTORY!$A$2:$N$96,5,FALSE)&amp;"GHz"</f>
        <v>#N/A</v>
      </c>
      <c r="C1631" s="36"/>
      <c r="D1631" s="36" t="str">
        <f>"Memory: "</f>
        <v xml:space="preserve">Memory: </v>
      </c>
      <c r="E1631" s="41" t="e">
        <f>VLOOKUP(E1627,INVENTORY!$A$2:$N$96,6,FALSE)</f>
        <v>#N/A</v>
      </c>
      <c r="G1631" s="34" t="str">
        <f>"CPU/Speed: "</f>
        <v xml:space="preserve">CPU/Speed: </v>
      </c>
      <c r="H1631" s="35" t="e">
        <f>VLOOKUP(K1627,INVENTORY!$A$2:$N$96,4,FALSE)&amp;" / "&amp;VLOOKUP(K1627,INVENTORY!$A$2:$N$96,5,FALSE)&amp;"GHz"</f>
        <v>#N/A</v>
      </c>
      <c r="I1631" s="36"/>
      <c r="J1631" s="36" t="str">
        <f>"Memory: "</f>
        <v xml:space="preserve">Memory: </v>
      </c>
      <c r="K1631" s="75" t="e">
        <f>VLOOKUP(K1627,INVENTORY!$A$2:$N$96,6,FALSE)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0" t="s">
        <v>10</v>
      </c>
      <c r="B1633" s="181"/>
      <c r="C1633" s="87" t="s">
        <v>1</v>
      </c>
      <c r="D1633" s="87" t="s">
        <v>9</v>
      </c>
      <c r="E1633" s="72" t="s">
        <v>8</v>
      </c>
      <c r="G1633" s="180" t="s">
        <v>10</v>
      </c>
      <c r="H1633" s="181"/>
      <c r="I1633" s="87" t="s">
        <v>1</v>
      </c>
      <c r="J1633" s="87" t="s">
        <v>9</v>
      </c>
      <c r="K1633" s="72" t="s">
        <v>8</v>
      </c>
    </row>
    <row r="1634" spans="1:11" x14ac:dyDescent="0.25">
      <c r="A1634" s="166" t="s">
        <v>96</v>
      </c>
      <c r="B1634" s="167"/>
      <c r="C1634" s="86" t="s">
        <v>13</v>
      </c>
      <c r="D1634" s="9"/>
      <c r="E1634" s="8"/>
      <c r="G1634" s="166" t="s">
        <v>96</v>
      </c>
      <c r="H1634" s="167"/>
      <c r="I1634" s="86" t="s">
        <v>13</v>
      </c>
      <c r="J1634" s="9"/>
      <c r="K1634" s="8"/>
    </row>
    <row r="1635" spans="1:11" x14ac:dyDescent="0.25">
      <c r="A1635" s="166" t="s">
        <v>98</v>
      </c>
      <c r="B1635" s="167"/>
      <c r="C1635" s="86" t="s">
        <v>13</v>
      </c>
      <c r="D1635" s="9"/>
      <c r="E1635" s="8"/>
      <c r="G1635" s="166" t="s">
        <v>98</v>
      </c>
      <c r="H1635" s="167"/>
      <c r="I1635" s="86" t="s">
        <v>13</v>
      </c>
      <c r="J1635" s="9"/>
      <c r="K1635" s="8"/>
    </row>
    <row r="1636" spans="1:11" x14ac:dyDescent="0.25">
      <c r="A1636" s="166" t="s">
        <v>97</v>
      </c>
      <c r="B1636" s="167"/>
      <c r="C1636" s="86" t="s">
        <v>13</v>
      </c>
      <c r="D1636" s="9"/>
      <c r="E1636" s="8"/>
      <c r="G1636" s="166" t="s">
        <v>97</v>
      </c>
      <c r="H1636" s="167"/>
      <c r="I1636" s="86" t="s">
        <v>13</v>
      </c>
      <c r="J1636" s="9"/>
      <c r="K1636" s="8"/>
    </row>
    <row r="1637" spans="1:11" x14ac:dyDescent="0.25">
      <c r="A1637" s="166" t="s">
        <v>7</v>
      </c>
      <c r="B1637" s="167"/>
      <c r="C1637" s="86" t="s">
        <v>13</v>
      </c>
      <c r="D1637" s="9"/>
      <c r="E1637" s="8"/>
      <c r="G1637" s="166" t="s">
        <v>7</v>
      </c>
      <c r="H1637" s="167"/>
      <c r="I1637" s="86" t="s">
        <v>13</v>
      </c>
      <c r="J1637" s="9"/>
      <c r="K1637" s="8"/>
    </row>
    <row r="1638" spans="1:11" x14ac:dyDescent="0.25">
      <c r="A1638" s="166" t="s">
        <v>99</v>
      </c>
      <c r="B1638" s="167"/>
      <c r="C1638" s="86" t="s">
        <v>13</v>
      </c>
      <c r="D1638" s="9"/>
      <c r="E1638" s="8"/>
      <c r="G1638" s="166" t="s">
        <v>99</v>
      </c>
      <c r="H1638" s="167"/>
      <c r="I1638" s="86" t="s">
        <v>13</v>
      </c>
      <c r="J1638" s="9"/>
      <c r="K1638" s="8"/>
    </row>
    <row r="1639" spans="1:11" x14ac:dyDescent="0.25">
      <c r="A1639" s="166" t="s">
        <v>6</v>
      </c>
      <c r="B1639" s="167"/>
      <c r="C1639" s="86" t="s">
        <v>13</v>
      </c>
      <c r="D1639" s="9"/>
      <c r="E1639" s="8"/>
      <c r="G1639" s="166" t="s">
        <v>6</v>
      </c>
      <c r="H1639" s="167"/>
      <c r="I1639" s="86" t="s">
        <v>13</v>
      </c>
      <c r="J1639" s="9"/>
      <c r="K1639" s="8"/>
    </row>
    <row r="1640" spans="1:11" x14ac:dyDescent="0.25">
      <c r="A1640" s="166"/>
      <c r="B1640" s="167"/>
      <c r="C1640" s="86"/>
      <c r="D1640" s="9"/>
      <c r="E1640" s="8"/>
      <c r="G1640" s="166"/>
      <c r="H1640" s="167"/>
      <c r="I1640" s="86"/>
      <c r="J1640" s="9"/>
      <c r="K1640" s="8"/>
    </row>
    <row r="1641" spans="1:11" x14ac:dyDescent="0.25">
      <c r="A1641" s="166"/>
      <c r="B1641" s="167"/>
      <c r="C1641" s="86"/>
      <c r="D1641" s="9"/>
      <c r="E1641" s="8"/>
      <c r="G1641" s="166"/>
      <c r="H1641" s="167"/>
      <c r="I1641" s="86"/>
      <c r="J1641" s="9"/>
      <c r="K1641" s="8"/>
    </row>
    <row r="1642" spans="1:11" ht="15.75" thickBot="1" x14ac:dyDescent="0.3">
      <c r="A1642" s="168" t="s">
        <v>14</v>
      </c>
      <c r="B1642" s="169"/>
      <c r="C1642" s="169"/>
      <c r="D1642" s="169"/>
      <c r="E1642" s="170"/>
      <c r="G1642" s="168" t="s">
        <v>14</v>
      </c>
      <c r="H1642" s="169"/>
      <c r="I1642" s="169"/>
      <c r="J1642" s="169"/>
      <c r="K1642" s="170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VLOOKUP(E1627,INVENTORY!$A$2:$N$96,7,FALSE)</f>
        <v>#N/A</v>
      </c>
      <c r="D1644" s="74" t="e">
        <f>VLOOKUP(E1627,INVENTORY!$A$2:$N$96,8,FALSE)</f>
        <v>#N/A</v>
      </c>
      <c r="E1644" s="74" t="e">
        <f>VLOOKUP(E1627,INVENTORY!$A$2:$N$96,9,FALSE)</f>
        <v>#N/A</v>
      </c>
      <c r="G1644" s="74"/>
      <c r="H1644" s="74"/>
      <c r="I1644" s="74" t="e">
        <f>VLOOKUP(K1627,INVENTORY!$A$2:$N$96,7,FALSE)</f>
        <v>#N/A</v>
      </c>
      <c r="J1644" s="74" t="e">
        <f>VLOOKUP(K1627,INVENTORY!$A$2:$N$96,8,FALSE)</f>
        <v>#N/A</v>
      </c>
      <c r="K1644" s="74" t="e">
        <f>VLOOKUP(K1627,INVENTORY!$A$2:$N$96,9,FALSE)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1" t="e">
        <f>"Function Code: "&amp;VLOOKUP(E1627,INVENTORY!$A$2:$Q$96,14,FALSE)</f>
        <v>#N/A</v>
      </c>
      <c r="D1646" s="172"/>
      <c r="E1646" s="173"/>
      <c r="G1646" s="6" t="s">
        <v>4</v>
      </c>
      <c r="H1646" s="5"/>
      <c r="I1646" s="171" t="e">
        <f>"Function Code: "&amp;VLOOKUP(K1627,INVENTORY!$A$2:$Q$96,14,FALSE)</f>
        <v>#N/A</v>
      </c>
      <c r="J1646" s="172"/>
      <c r="K1646" s="173"/>
    </row>
    <row r="1647" spans="1:11" ht="15" customHeight="1" thickBot="1" x14ac:dyDescent="0.3">
      <c r="A1647" s="6"/>
      <c r="B1647" s="5"/>
      <c r="C1647" s="161"/>
      <c r="D1647" s="162"/>
      <c r="E1647" s="163"/>
      <c r="G1647" s="6"/>
      <c r="H1647" s="5"/>
      <c r="I1647" s="161"/>
      <c r="J1647" s="162"/>
      <c r="K1647" s="163"/>
    </row>
    <row r="1648" spans="1:11" ht="15" customHeight="1" thickBot="1" x14ac:dyDescent="0.3">
      <c r="A1648" s="6"/>
      <c r="B1648" s="5"/>
      <c r="C1648" s="161" t="e">
        <f>"Cosmetic Code: "&amp;VLOOKUP(E1627,INVENTORY!$A$2:$Q$96,15,FALSE)</f>
        <v>#N/A</v>
      </c>
      <c r="D1648" s="162"/>
      <c r="E1648" s="163"/>
      <c r="G1648" s="6"/>
      <c r="H1648" s="5"/>
      <c r="I1648" s="161" t="e">
        <f>"Cosmetic Code: "&amp;VLOOKUP(K1627,INVENTORY!$A$2:$Q$96,15,FALSE)</f>
        <v>#N/A</v>
      </c>
      <c r="J1648" s="162"/>
      <c r="K1648" s="163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4" t="s">
        <v>119</v>
      </c>
      <c r="E1652" s="165"/>
      <c r="G1652" s="3" t="s">
        <v>0</v>
      </c>
      <c r="H1652" s="2" t="s">
        <v>0</v>
      </c>
      <c r="I1652" s="1"/>
      <c r="J1652" s="164" t="s">
        <v>119</v>
      </c>
      <c r="K1652" s="165"/>
    </row>
    <row r="1653" spans="1:11" ht="47.25" customHeight="1" thickBot="1" x14ac:dyDescent="0.3"/>
    <row r="1654" spans="1:11" ht="15" customHeight="1" x14ac:dyDescent="0.25">
      <c r="A1654" s="174" t="s">
        <v>105</v>
      </c>
      <c r="B1654" s="175"/>
      <c r="C1654" s="175"/>
      <c r="D1654" s="175"/>
      <c r="E1654" s="176"/>
      <c r="G1654" s="174" t="s">
        <v>105</v>
      </c>
      <c r="H1654" s="175"/>
      <c r="I1654" s="175"/>
      <c r="J1654" s="175"/>
      <c r="K1654" s="176"/>
    </row>
    <row r="1655" spans="1:11" ht="15.75" customHeight="1" thickBot="1" x14ac:dyDescent="0.3">
      <c r="A1655" s="177"/>
      <c r="B1655" s="178"/>
      <c r="C1655" s="178"/>
      <c r="D1655" s="178"/>
      <c r="E1655" s="179"/>
      <c r="G1655" s="177"/>
      <c r="H1655" s="178"/>
      <c r="I1655" s="178"/>
      <c r="J1655" s="178"/>
      <c r="K1655" s="179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31</v>
      </c>
      <c r="G1656" s="11"/>
      <c r="H1656" s="10"/>
      <c r="I1656" s="10"/>
      <c r="J1656" s="33" t="s">
        <v>42</v>
      </c>
      <c r="K1656" s="42">
        <f>'Data-PULLDOWNS'!$B$3*3+E1627</f>
        <v>32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45952.531971875003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45952.531971875003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VLOOKUP(E1656,INVENTORY!$A$2:$N$96,10,FALSE)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VLOOKUP(K1656,INVENTORY!$A$2:$N$96,10,FALSE)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VLOOKUP(E1656,INVENTORY!$A$2:$N$96,2,FALSE)</f>
        <v>#N/A</v>
      </c>
      <c r="C1659" s="36" t="str">
        <f>"Model: "</f>
        <v xml:space="preserve">Model: </v>
      </c>
      <c r="D1659" s="40" t="e">
        <f>VLOOKUP(E1656,INVENTORY!$A$2:$N$96,3,FALSE)</f>
        <v>#N/A</v>
      </c>
      <c r="E1659" s="38"/>
      <c r="G1659" s="34" t="str">
        <f>"Make: "</f>
        <v xml:space="preserve">Make: </v>
      </c>
      <c r="H1659" s="35" t="e">
        <f>VLOOKUP(K1656,INVENTORY!$A$2:$N$96,2,FALSE)</f>
        <v>#N/A</v>
      </c>
      <c r="I1659" s="36" t="str">
        <f>"Model: "</f>
        <v xml:space="preserve">Model: </v>
      </c>
      <c r="J1659" s="40" t="e">
        <f>VLOOKUP(K1656,INVENTORY!$A$2:$N$96,3,FALSE)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VLOOKUP(E1656,INVENTORY!$A$2:$N$96,4,FALSE)&amp;" / "&amp;VLOOKUP(E1656,INVENTORY!$A$2:$N$96,5,FALSE)&amp;"GHz"</f>
        <v>#N/A</v>
      </c>
      <c r="C1660" s="36"/>
      <c r="D1660" s="36" t="str">
        <f>"Memory: "</f>
        <v xml:space="preserve">Memory: </v>
      </c>
      <c r="E1660" s="75" t="e">
        <f>VLOOKUP(E1656,INVENTORY!$A$2:$N$96,6,FALSE)</f>
        <v>#N/A</v>
      </c>
      <c r="G1660" s="34" t="str">
        <f>"CPU/Speed: "</f>
        <v xml:space="preserve">CPU/Speed: </v>
      </c>
      <c r="H1660" s="35" t="e">
        <f>VLOOKUP(K1656,INVENTORY!$A$2:$N$96,4,FALSE)&amp;" / "&amp;VLOOKUP(K1656,INVENTORY!$A$2:$N$96,5,FALSE)&amp;"GHz"</f>
        <v>#N/A</v>
      </c>
      <c r="I1660" s="36"/>
      <c r="J1660" s="36" t="str">
        <f>"Memory: "</f>
        <v xml:space="preserve">Memory: </v>
      </c>
      <c r="K1660" s="75" t="e">
        <f>VLOOKUP(K1656,INVENTORY!$A$2:$N$96,6,FALSE)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0" t="s">
        <v>10</v>
      </c>
      <c r="B1662" s="181"/>
      <c r="C1662" s="87" t="s">
        <v>1</v>
      </c>
      <c r="D1662" s="87" t="s">
        <v>9</v>
      </c>
      <c r="E1662" s="72" t="s">
        <v>8</v>
      </c>
      <c r="G1662" s="180" t="s">
        <v>10</v>
      </c>
      <c r="H1662" s="181"/>
      <c r="I1662" s="87" t="s">
        <v>1</v>
      </c>
      <c r="J1662" s="87" t="s">
        <v>9</v>
      </c>
      <c r="K1662" s="72" t="s">
        <v>8</v>
      </c>
    </row>
    <row r="1663" spans="1:11" x14ac:dyDescent="0.25">
      <c r="A1663" s="166" t="s">
        <v>96</v>
      </c>
      <c r="B1663" s="167"/>
      <c r="C1663" s="86" t="s">
        <v>13</v>
      </c>
      <c r="D1663" s="9"/>
      <c r="E1663" s="8"/>
      <c r="G1663" s="166" t="s">
        <v>96</v>
      </c>
      <c r="H1663" s="167"/>
      <c r="I1663" s="86" t="s">
        <v>13</v>
      </c>
      <c r="J1663" s="9"/>
      <c r="K1663" s="8"/>
    </row>
    <row r="1664" spans="1:11" x14ac:dyDescent="0.25">
      <c r="A1664" s="166" t="s">
        <v>98</v>
      </c>
      <c r="B1664" s="167"/>
      <c r="C1664" s="86" t="s">
        <v>13</v>
      </c>
      <c r="D1664" s="9"/>
      <c r="E1664" s="8"/>
      <c r="G1664" s="166" t="s">
        <v>98</v>
      </c>
      <c r="H1664" s="167"/>
      <c r="I1664" s="86" t="s">
        <v>13</v>
      </c>
      <c r="J1664" s="9"/>
      <c r="K1664" s="8"/>
    </row>
    <row r="1665" spans="1:11" x14ac:dyDescent="0.25">
      <c r="A1665" s="166" t="s">
        <v>97</v>
      </c>
      <c r="B1665" s="167"/>
      <c r="C1665" s="86" t="s">
        <v>13</v>
      </c>
      <c r="D1665" s="9"/>
      <c r="E1665" s="8"/>
      <c r="G1665" s="166" t="s">
        <v>97</v>
      </c>
      <c r="H1665" s="167"/>
      <c r="I1665" s="86" t="s">
        <v>13</v>
      </c>
      <c r="J1665" s="9"/>
      <c r="K1665" s="8"/>
    </row>
    <row r="1666" spans="1:11" x14ac:dyDescent="0.25">
      <c r="A1666" s="166" t="s">
        <v>7</v>
      </c>
      <c r="B1666" s="167"/>
      <c r="C1666" s="86" t="s">
        <v>13</v>
      </c>
      <c r="D1666" s="9"/>
      <c r="E1666" s="8"/>
      <c r="G1666" s="166" t="s">
        <v>7</v>
      </c>
      <c r="H1666" s="167"/>
      <c r="I1666" s="86" t="s">
        <v>13</v>
      </c>
      <c r="J1666" s="9"/>
      <c r="K1666" s="8"/>
    </row>
    <row r="1667" spans="1:11" x14ac:dyDescent="0.25">
      <c r="A1667" s="166" t="s">
        <v>99</v>
      </c>
      <c r="B1667" s="167"/>
      <c r="C1667" s="86" t="s">
        <v>13</v>
      </c>
      <c r="D1667" s="9"/>
      <c r="E1667" s="8"/>
      <c r="G1667" s="166" t="s">
        <v>99</v>
      </c>
      <c r="H1667" s="167"/>
      <c r="I1667" s="86" t="s">
        <v>13</v>
      </c>
      <c r="J1667" s="9"/>
      <c r="K1667" s="8"/>
    </row>
    <row r="1668" spans="1:11" x14ac:dyDescent="0.25">
      <c r="A1668" s="166" t="s">
        <v>6</v>
      </c>
      <c r="B1668" s="167"/>
      <c r="C1668" s="86" t="s">
        <v>13</v>
      </c>
      <c r="D1668" s="9"/>
      <c r="E1668" s="8"/>
      <c r="G1668" s="166" t="s">
        <v>6</v>
      </c>
      <c r="H1668" s="167"/>
      <c r="I1668" s="86" t="s">
        <v>13</v>
      </c>
      <c r="J1668" s="9"/>
      <c r="K1668" s="8"/>
    </row>
    <row r="1669" spans="1:11" x14ac:dyDescent="0.25">
      <c r="A1669" s="166"/>
      <c r="B1669" s="167"/>
      <c r="C1669" s="86"/>
      <c r="D1669" s="9"/>
      <c r="E1669" s="8"/>
      <c r="G1669" s="166"/>
      <c r="H1669" s="167"/>
      <c r="I1669" s="86"/>
      <c r="J1669" s="9"/>
      <c r="K1669" s="8"/>
    </row>
    <row r="1670" spans="1:11" x14ac:dyDescent="0.25">
      <c r="A1670" s="166"/>
      <c r="B1670" s="167"/>
      <c r="C1670" s="86"/>
      <c r="D1670" s="9"/>
      <c r="E1670" s="8"/>
      <c r="G1670" s="166"/>
      <c r="H1670" s="167"/>
      <c r="I1670" s="86"/>
      <c r="J1670" s="9"/>
      <c r="K1670" s="8"/>
    </row>
    <row r="1671" spans="1:11" ht="15.75" thickBot="1" x14ac:dyDescent="0.3">
      <c r="A1671" s="168" t="s">
        <v>14</v>
      </c>
      <c r="B1671" s="169"/>
      <c r="C1671" s="169"/>
      <c r="D1671" s="169"/>
      <c r="E1671" s="170"/>
      <c r="G1671" s="168" t="s">
        <v>14</v>
      </c>
      <c r="H1671" s="169"/>
      <c r="I1671" s="169"/>
      <c r="J1671" s="169"/>
      <c r="K1671" s="170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VLOOKUP(E1656,INVENTORY!$A$2:$N$96,7,FALSE)</f>
        <v>#N/A</v>
      </c>
      <c r="D1673" s="74" t="e">
        <f>VLOOKUP(E1656,INVENTORY!$A$2:$N$96,8,FALSE)</f>
        <v>#N/A</v>
      </c>
      <c r="E1673" s="74" t="e">
        <f>VLOOKUP(E1656,INVENTORY!$A$2:$N$96,9,FALSE)</f>
        <v>#N/A</v>
      </c>
      <c r="G1673" s="74"/>
      <c r="H1673" s="74"/>
      <c r="I1673" s="74" t="e">
        <f>VLOOKUP(K1656,INVENTORY!$A$2:$N$96,7,FALSE)</f>
        <v>#N/A</v>
      </c>
      <c r="J1673" s="74" t="e">
        <f>VLOOKUP(K1656,INVENTORY!$A$2:$N$96,8,FALSE)</f>
        <v>#N/A</v>
      </c>
      <c r="K1673" s="74" t="e">
        <f>VLOOKUP(K1656,INVENTORY!$A$2:$N$96,9,FALSE)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1" t="e">
        <f>"Function Code: "&amp;VLOOKUP(E1656,INVENTORY!$A$2:$Q$96,14,FALSE)</f>
        <v>#N/A</v>
      </c>
      <c r="D1675" s="172"/>
      <c r="E1675" s="173"/>
      <c r="G1675" s="6" t="s">
        <v>4</v>
      </c>
      <c r="H1675" s="5"/>
      <c r="I1675" s="171" t="e">
        <f>"Function Code: "&amp;VLOOKUP(K1656,INVENTORY!$A$2:$Q$96,14,FALSE)</f>
        <v>#N/A</v>
      </c>
      <c r="J1675" s="172"/>
      <c r="K1675" s="173"/>
    </row>
    <row r="1676" spans="1:11" ht="15" customHeight="1" thickBot="1" x14ac:dyDescent="0.3">
      <c r="A1676" s="6"/>
      <c r="B1676" s="5"/>
      <c r="C1676" s="161"/>
      <c r="D1676" s="162"/>
      <c r="E1676" s="163"/>
      <c r="G1676" s="6"/>
      <c r="H1676" s="5"/>
      <c r="I1676" s="161"/>
      <c r="J1676" s="162"/>
      <c r="K1676" s="163"/>
    </row>
    <row r="1677" spans="1:11" ht="15" customHeight="1" thickBot="1" x14ac:dyDescent="0.3">
      <c r="A1677" s="6"/>
      <c r="B1677" s="5"/>
      <c r="C1677" s="161" t="e">
        <f>"Cosmetic Code: "&amp;VLOOKUP(E1656,INVENTORY!$A$2:$Q$96,15,FALSE)</f>
        <v>#N/A</v>
      </c>
      <c r="D1677" s="162"/>
      <c r="E1677" s="163"/>
      <c r="G1677" s="6"/>
      <c r="H1677" s="5"/>
      <c r="I1677" s="161" t="e">
        <f>"Cosmetic Code: "&amp;VLOOKUP(K1656,INVENTORY!$A$2:$Q$96,15,FALSE)</f>
        <v>#N/A</v>
      </c>
      <c r="J1677" s="162"/>
      <c r="K1677" s="163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4" t="s">
        <v>119</v>
      </c>
      <c r="E1681" s="165"/>
      <c r="G1681" s="3" t="s">
        <v>0</v>
      </c>
      <c r="H1681" s="2" t="s">
        <v>0</v>
      </c>
      <c r="I1681" s="1"/>
      <c r="J1681" s="164" t="s">
        <v>119</v>
      </c>
      <c r="K1681" s="165"/>
    </row>
    <row r="1682" spans="1:11" ht="15.75" thickBot="1" x14ac:dyDescent="0.3"/>
    <row r="1683" spans="1:11" ht="15" customHeight="1" x14ac:dyDescent="0.25">
      <c r="A1683" s="174" t="s">
        <v>105</v>
      </c>
      <c r="B1683" s="175"/>
      <c r="C1683" s="175"/>
      <c r="D1683" s="175"/>
      <c r="E1683" s="176"/>
      <c r="G1683" s="174" t="s">
        <v>105</v>
      </c>
      <c r="H1683" s="175"/>
      <c r="I1683" s="175"/>
      <c r="J1683" s="175"/>
      <c r="K1683" s="176"/>
    </row>
    <row r="1684" spans="1:11" ht="15.75" customHeight="1" thickBot="1" x14ac:dyDescent="0.3">
      <c r="A1684" s="177"/>
      <c r="B1684" s="178"/>
      <c r="C1684" s="178"/>
      <c r="D1684" s="178"/>
      <c r="E1684" s="179"/>
      <c r="G1684" s="177"/>
      <c r="H1684" s="178"/>
      <c r="I1684" s="178"/>
      <c r="J1684" s="178"/>
      <c r="K1684" s="179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31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45952.531971875003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45952.531971875003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VLOOKUP(E1685,INVENTORY!$A$2:$N$96,10,FALSE)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VLOOKUP(K1685,INVENTORY!$A$2:$N$96,10,FALSE)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VLOOKUP(E1685,INVENTORY!$A$2:$N$96,2,FALSE)</f>
        <v>#N/A</v>
      </c>
      <c r="C1688" s="36" t="str">
        <f>"Model: "</f>
        <v xml:space="preserve">Model: </v>
      </c>
      <c r="D1688" s="40" t="e">
        <f>VLOOKUP(E1685,INVENTORY!$A$2:$N$96,3,FALSE)</f>
        <v>#N/A</v>
      </c>
      <c r="E1688" s="38"/>
      <c r="G1688" s="34" t="str">
        <f>"Make: "</f>
        <v xml:space="preserve">Make: </v>
      </c>
      <c r="H1688" s="35" t="e">
        <f>VLOOKUP(K1685,INVENTORY!$A$2:$N$96,2,FALSE)</f>
        <v>#N/A</v>
      </c>
      <c r="I1688" s="36" t="str">
        <f>"Model: "</f>
        <v xml:space="preserve">Model: </v>
      </c>
      <c r="J1688" s="40" t="e">
        <f>VLOOKUP(K1685,INVENTORY!$A$2:$N$96,3,FALSE)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VLOOKUP(E1685,INVENTORY!$A$2:$N$96,4,FALSE)&amp;" / "&amp;VLOOKUP(E1685,INVENTORY!$A$2:$N$96,5,FALSE)&amp;"GHz"</f>
        <v>#N/A</v>
      </c>
      <c r="C1689" s="36"/>
      <c r="D1689" s="36" t="str">
        <f>"Memory: "</f>
        <v xml:space="preserve">Memory: </v>
      </c>
      <c r="E1689" s="41" t="e">
        <f>VLOOKUP(E1685,INVENTORY!$A$2:$N$96,6,FALSE)</f>
        <v>#N/A</v>
      </c>
      <c r="G1689" s="34" t="str">
        <f>"CPU/Speed: "</f>
        <v xml:space="preserve">CPU/Speed: </v>
      </c>
      <c r="H1689" s="35" t="e">
        <f>VLOOKUP(K1685,INVENTORY!$A$2:$N$96,4,FALSE)&amp;" / "&amp;VLOOKUP(K1685,INVENTORY!$A$2:$N$96,5,FALSE)&amp;"GHz"</f>
        <v>#N/A</v>
      </c>
      <c r="I1689" s="36"/>
      <c r="J1689" s="36" t="str">
        <f>"Memory: "</f>
        <v xml:space="preserve">Memory: </v>
      </c>
      <c r="K1689" s="75" t="e">
        <f>VLOOKUP(K1685,INVENTORY!$A$2:$N$96,6,FALSE)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0" t="s">
        <v>10</v>
      </c>
      <c r="B1691" s="181"/>
      <c r="C1691" s="87" t="s">
        <v>1</v>
      </c>
      <c r="D1691" s="87" t="s">
        <v>9</v>
      </c>
      <c r="E1691" s="72" t="s">
        <v>8</v>
      </c>
      <c r="G1691" s="180" t="s">
        <v>10</v>
      </c>
      <c r="H1691" s="181"/>
      <c r="I1691" s="87" t="s">
        <v>1</v>
      </c>
      <c r="J1691" s="87" t="s">
        <v>9</v>
      </c>
      <c r="K1691" s="72" t="s">
        <v>8</v>
      </c>
    </row>
    <row r="1692" spans="1:11" x14ac:dyDescent="0.25">
      <c r="A1692" s="166" t="s">
        <v>96</v>
      </c>
      <c r="B1692" s="167"/>
      <c r="C1692" s="86" t="s">
        <v>13</v>
      </c>
      <c r="D1692" s="9"/>
      <c r="E1692" s="8"/>
      <c r="G1692" s="166" t="s">
        <v>96</v>
      </c>
      <c r="H1692" s="167"/>
      <c r="I1692" s="86" t="s">
        <v>13</v>
      </c>
      <c r="J1692" s="9"/>
      <c r="K1692" s="8"/>
    </row>
    <row r="1693" spans="1:11" x14ac:dyDescent="0.25">
      <c r="A1693" s="166" t="s">
        <v>98</v>
      </c>
      <c r="B1693" s="167"/>
      <c r="C1693" s="86" t="s">
        <v>13</v>
      </c>
      <c r="D1693" s="9"/>
      <c r="E1693" s="8"/>
      <c r="G1693" s="166" t="s">
        <v>98</v>
      </c>
      <c r="H1693" s="167"/>
      <c r="I1693" s="86" t="s">
        <v>13</v>
      </c>
      <c r="J1693" s="9"/>
      <c r="K1693" s="8"/>
    </row>
    <row r="1694" spans="1:11" x14ac:dyDescent="0.25">
      <c r="A1694" s="166" t="s">
        <v>97</v>
      </c>
      <c r="B1694" s="167"/>
      <c r="C1694" s="86" t="s">
        <v>13</v>
      </c>
      <c r="D1694" s="9"/>
      <c r="E1694" s="8"/>
      <c r="G1694" s="166" t="s">
        <v>97</v>
      </c>
      <c r="H1694" s="167"/>
      <c r="I1694" s="86" t="s">
        <v>13</v>
      </c>
      <c r="J1694" s="9"/>
      <c r="K1694" s="8"/>
    </row>
    <row r="1695" spans="1:11" x14ac:dyDescent="0.25">
      <c r="A1695" s="166" t="s">
        <v>7</v>
      </c>
      <c r="B1695" s="167"/>
      <c r="C1695" s="86" t="s">
        <v>13</v>
      </c>
      <c r="D1695" s="9"/>
      <c r="E1695" s="8"/>
      <c r="G1695" s="166" t="s">
        <v>7</v>
      </c>
      <c r="H1695" s="167"/>
      <c r="I1695" s="86" t="s">
        <v>13</v>
      </c>
      <c r="J1695" s="9"/>
      <c r="K1695" s="8"/>
    </row>
    <row r="1696" spans="1:11" x14ac:dyDescent="0.25">
      <c r="A1696" s="166" t="s">
        <v>99</v>
      </c>
      <c r="B1696" s="167"/>
      <c r="C1696" s="86" t="s">
        <v>13</v>
      </c>
      <c r="D1696" s="9"/>
      <c r="E1696" s="8"/>
      <c r="G1696" s="166" t="s">
        <v>99</v>
      </c>
      <c r="H1696" s="167"/>
      <c r="I1696" s="86" t="s">
        <v>13</v>
      </c>
      <c r="J1696" s="9"/>
      <c r="K1696" s="8"/>
    </row>
    <row r="1697" spans="1:11" x14ac:dyDescent="0.25">
      <c r="A1697" s="166" t="s">
        <v>6</v>
      </c>
      <c r="B1697" s="167"/>
      <c r="C1697" s="86" t="s">
        <v>13</v>
      </c>
      <c r="D1697" s="9"/>
      <c r="E1697" s="8"/>
      <c r="G1697" s="166" t="s">
        <v>6</v>
      </c>
      <c r="H1697" s="167"/>
      <c r="I1697" s="86" t="s">
        <v>13</v>
      </c>
      <c r="J1697" s="9"/>
      <c r="K1697" s="8"/>
    </row>
    <row r="1698" spans="1:11" x14ac:dyDescent="0.25">
      <c r="A1698" s="166"/>
      <c r="B1698" s="167"/>
      <c r="C1698" s="86"/>
      <c r="D1698" s="9"/>
      <c r="E1698" s="8"/>
      <c r="G1698" s="166"/>
      <c r="H1698" s="167"/>
      <c r="I1698" s="86"/>
      <c r="J1698" s="9"/>
      <c r="K1698" s="8"/>
    </row>
    <row r="1699" spans="1:11" x14ac:dyDescent="0.25">
      <c r="A1699" s="166"/>
      <c r="B1699" s="167"/>
      <c r="C1699" s="86"/>
      <c r="D1699" s="9"/>
      <c r="E1699" s="8"/>
      <c r="G1699" s="166"/>
      <c r="H1699" s="167"/>
      <c r="I1699" s="86"/>
      <c r="J1699" s="9"/>
      <c r="K1699" s="8"/>
    </row>
    <row r="1700" spans="1:11" ht="15.75" thickBot="1" x14ac:dyDescent="0.3">
      <c r="A1700" s="168" t="s">
        <v>14</v>
      </c>
      <c r="B1700" s="169"/>
      <c r="C1700" s="169"/>
      <c r="D1700" s="169"/>
      <c r="E1700" s="170"/>
      <c r="G1700" s="168" t="s">
        <v>14</v>
      </c>
      <c r="H1700" s="169"/>
      <c r="I1700" s="169"/>
      <c r="J1700" s="169"/>
      <c r="K1700" s="170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VLOOKUP(E1685,INVENTORY!$A$2:$N$96,7,FALSE)</f>
        <v>#N/A</v>
      </c>
      <c r="D1702" s="74" t="e">
        <f>VLOOKUP(E1685,INVENTORY!$A$2:$N$96,8,FALSE)</f>
        <v>#N/A</v>
      </c>
      <c r="E1702" s="74" t="e">
        <f>VLOOKUP(E1685,INVENTORY!$A$2:$N$96,9,FALSE)</f>
        <v>#N/A</v>
      </c>
      <c r="G1702" s="74"/>
      <c r="H1702" s="74"/>
      <c r="I1702" s="74" t="e">
        <f>VLOOKUP(K1685,INVENTORY!$A$2:$N$96,7,FALSE)</f>
        <v>#N/A</v>
      </c>
      <c r="J1702" s="74" t="e">
        <f>VLOOKUP(K1685,INVENTORY!$A$2:$N$96,8,FALSE)</f>
        <v>#N/A</v>
      </c>
      <c r="K1702" s="74" t="e">
        <f>VLOOKUP(K1685,INVENTORY!$A$2:$N$96,9,FALSE)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1" t="e">
        <f>"Function Code: "&amp;VLOOKUP(E1685,INVENTORY!$A$2:$Q$96,14,FALSE)</f>
        <v>#N/A</v>
      </c>
      <c r="D1704" s="172"/>
      <c r="E1704" s="173"/>
      <c r="G1704" s="6" t="s">
        <v>4</v>
      </c>
      <c r="H1704" s="5"/>
      <c r="I1704" s="171" t="e">
        <f>"Function Code: "&amp;VLOOKUP(K1685,INVENTORY!$A$2:$Q$96,14,FALSE)</f>
        <v>#N/A</v>
      </c>
      <c r="J1704" s="172"/>
      <c r="K1704" s="173"/>
    </row>
    <row r="1705" spans="1:11" ht="15" customHeight="1" thickBot="1" x14ac:dyDescent="0.3">
      <c r="A1705" s="6"/>
      <c r="B1705" s="5"/>
      <c r="C1705" s="161"/>
      <c r="D1705" s="162"/>
      <c r="E1705" s="163"/>
      <c r="G1705" s="6"/>
      <c r="H1705" s="5"/>
      <c r="I1705" s="161"/>
      <c r="J1705" s="162"/>
      <c r="K1705" s="163"/>
    </row>
    <row r="1706" spans="1:11" ht="15" customHeight="1" thickBot="1" x14ac:dyDescent="0.3">
      <c r="A1706" s="6"/>
      <c r="B1706" s="5"/>
      <c r="C1706" s="161" t="e">
        <f>"Cosmetic Code: "&amp;VLOOKUP(E1685,INVENTORY!$A$2:$Q$96,15,FALSE)</f>
        <v>#N/A</v>
      </c>
      <c r="D1706" s="162"/>
      <c r="E1706" s="163"/>
      <c r="G1706" s="6"/>
      <c r="H1706" s="5"/>
      <c r="I1706" s="161" t="e">
        <f>"Cosmetic Code: "&amp;VLOOKUP(K1685,INVENTORY!$A$2:$Q$96,15,FALSE)</f>
        <v>#N/A</v>
      </c>
      <c r="J1706" s="162"/>
      <c r="K1706" s="163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4" t="s">
        <v>119</v>
      </c>
      <c r="E1710" s="165"/>
      <c r="G1710" s="3" t="s">
        <v>0</v>
      </c>
      <c r="H1710" s="2" t="s">
        <v>0</v>
      </c>
      <c r="I1710" s="1"/>
      <c r="J1710" s="164" t="s">
        <v>119</v>
      </c>
      <c r="K1710" s="165"/>
    </row>
    <row r="1711" spans="1:11" ht="47.25" customHeight="1" thickBot="1" x14ac:dyDescent="0.3"/>
    <row r="1712" spans="1:11" ht="15" customHeight="1" x14ac:dyDescent="0.25">
      <c r="A1712" s="174" t="s">
        <v>105</v>
      </c>
      <c r="B1712" s="175"/>
      <c r="C1712" s="175"/>
      <c r="D1712" s="175"/>
      <c r="E1712" s="176"/>
      <c r="G1712" s="174" t="s">
        <v>105</v>
      </c>
      <c r="H1712" s="175"/>
      <c r="I1712" s="175"/>
      <c r="J1712" s="175"/>
      <c r="K1712" s="176"/>
    </row>
    <row r="1713" spans="1:11" ht="15.75" customHeight="1" thickBot="1" x14ac:dyDescent="0.3">
      <c r="A1713" s="177"/>
      <c r="B1713" s="178"/>
      <c r="C1713" s="178"/>
      <c r="D1713" s="178"/>
      <c r="E1713" s="179"/>
      <c r="G1713" s="177"/>
      <c r="H1713" s="178"/>
      <c r="I1713" s="178"/>
      <c r="J1713" s="178"/>
      <c r="K1713" s="179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32</v>
      </c>
      <c r="G1714" s="11"/>
      <c r="H1714" s="10"/>
      <c r="I1714" s="10"/>
      <c r="J1714" s="33" t="s">
        <v>42</v>
      </c>
      <c r="K1714" s="42">
        <f>'Data-PULLDOWNS'!$B$3*3+E1685</f>
        <v>33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45952.531971875003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45952.531971875003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VLOOKUP(E1714,INVENTORY!$A$2:$N$96,10,FALSE)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VLOOKUP(K1714,INVENTORY!$A$2:$N$96,10,FALSE)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VLOOKUP(E1714,INVENTORY!$A$2:$N$96,2,FALSE)</f>
        <v>#N/A</v>
      </c>
      <c r="C1717" s="36" t="str">
        <f>"Model: "</f>
        <v xml:space="preserve">Model: </v>
      </c>
      <c r="D1717" s="40" t="e">
        <f>VLOOKUP(E1714,INVENTORY!$A$2:$N$96,3,FALSE)</f>
        <v>#N/A</v>
      </c>
      <c r="E1717" s="38"/>
      <c r="G1717" s="34" t="str">
        <f>"Make: "</f>
        <v xml:space="preserve">Make: </v>
      </c>
      <c r="H1717" s="35" t="e">
        <f>VLOOKUP(K1714,INVENTORY!$A$2:$N$96,2,FALSE)</f>
        <v>#N/A</v>
      </c>
      <c r="I1717" s="36" t="str">
        <f>"Model: "</f>
        <v xml:space="preserve">Model: </v>
      </c>
      <c r="J1717" s="40" t="e">
        <f>VLOOKUP(K1714,INVENTORY!$A$2:$N$96,3,FALSE)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VLOOKUP(E1714,INVENTORY!$A$2:$N$96,4,FALSE)&amp;" / "&amp;VLOOKUP(E1714,INVENTORY!$A$2:$N$96,5,FALSE)&amp;"GHz"</f>
        <v>#N/A</v>
      </c>
      <c r="C1718" s="36"/>
      <c r="D1718" s="36" t="str">
        <f>"Memory: "</f>
        <v xml:space="preserve">Memory: </v>
      </c>
      <c r="E1718" s="75" t="e">
        <f>VLOOKUP(E1714,INVENTORY!$A$2:$N$96,6,FALSE)</f>
        <v>#N/A</v>
      </c>
      <c r="G1718" s="34" t="str">
        <f>"CPU/Speed: "</f>
        <v xml:space="preserve">CPU/Speed: </v>
      </c>
      <c r="H1718" s="35" t="e">
        <f>VLOOKUP(K1714,INVENTORY!$A$2:$N$96,4,FALSE)&amp;" / "&amp;VLOOKUP(K1714,INVENTORY!$A$2:$N$96,5,FALSE)&amp;"GHz"</f>
        <v>#N/A</v>
      </c>
      <c r="I1718" s="36"/>
      <c r="J1718" s="36" t="str">
        <f>"Memory: "</f>
        <v xml:space="preserve">Memory: </v>
      </c>
      <c r="K1718" s="75" t="e">
        <f>VLOOKUP(K1714,INVENTORY!$A$2:$N$96,6,FALSE)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0" t="s">
        <v>10</v>
      </c>
      <c r="B1720" s="181"/>
      <c r="C1720" s="87" t="s">
        <v>1</v>
      </c>
      <c r="D1720" s="87" t="s">
        <v>9</v>
      </c>
      <c r="E1720" s="72" t="s">
        <v>8</v>
      </c>
      <c r="G1720" s="180" t="s">
        <v>10</v>
      </c>
      <c r="H1720" s="181"/>
      <c r="I1720" s="87" t="s">
        <v>1</v>
      </c>
      <c r="J1720" s="87" t="s">
        <v>9</v>
      </c>
      <c r="K1720" s="72" t="s">
        <v>8</v>
      </c>
    </row>
    <row r="1721" spans="1:11" x14ac:dyDescent="0.25">
      <c r="A1721" s="166" t="s">
        <v>96</v>
      </c>
      <c r="B1721" s="167"/>
      <c r="C1721" s="86" t="s">
        <v>13</v>
      </c>
      <c r="D1721" s="9"/>
      <c r="E1721" s="8"/>
      <c r="G1721" s="166" t="s">
        <v>96</v>
      </c>
      <c r="H1721" s="167"/>
      <c r="I1721" s="86" t="s">
        <v>13</v>
      </c>
      <c r="J1721" s="9"/>
      <c r="K1721" s="8"/>
    </row>
    <row r="1722" spans="1:11" x14ac:dyDescent="0.25">
      <c r="A1722" s="166" t="s">
        <v>98</v>
      </c>
      <c r="B1722" s="167"/>
      <c r="C1722" s="86" t="s">
        <v>13</v>
      </c>
      <c r="D1722" s="9"/>
      <c r="E1722" s="8"/>
      <c r="G1722" s="166" t="s">
        <v>98</v>
      </c>
      <c r="H1722" s="167"/>
      <c r="I1722" s="86" t="s">
        <v>13</v>
      </c>
      <c r="J1722" s="9"/>
      <c r="K1722" s="8"/>
    </row>
    <row r="1723" spans="1:11" x14ac:dyDescent="0.25">
      <c r="A1723" s="166" t="s">
        <v>97</v>
      </c>
      <c r="B1723" s="167"/>
      <c r="C1723" s="86" t="s">
        <v>13</v>
      </c>
      <c r="D1723" s="9"/>
      <c r="E1723" s="8"/>
      <c r="G1723" s="166" t="s">
        <v>97</v>
      </c>
      <c r="H1723" s="167"/>
      <c r="I1723" s="86" t="s">
        <v>13</v>
      </c>
      <c r="J1723" s="9"/>
      <c r="K1723" s="8"/>
    </row>
    <row r="1724" spans="1:11" x14ac:dyDescent="0.25">
      <c r="A1724" s="166" t="s">
        <v>7</v>
      </c>
      <c r="B1724" s="167"/>
      <c r="C1724" s="86" t="s">
        <v>13</v>
      </c>
      <c r="D1724" s="9"/>
      <c r="E1724" s="8"/>
      <c r="G1724" s="166" t="s">
        <v>7</v>
      </c>
      <c r="H1724" s="167"/>
      <c r="I1724" s="86" t="s">
        <v>13</v>
      </c>
      <c r="J1724" s="9"/>
      <c r="K1724" s="8"/>
    </row>
    <row r="1725" spans="1:11" x14ac:dyDescent="0.25">
      <c r="A1725" s="166" t="s">
        <v>99</v>
      </c>
      <c r="B1725" s="167"/>
      <c r="C1725" s="86" t="s">
        <v>13</v>
      </c>
      <c r="D1725" s="9"/>
      <c r="E1725" s="8"/>
      <c r="G1725" s="166" t="s">
        <v>99</v>
      </c>
      <c r="H1725" s="167"/>
      <c r="I1725" s="86" t="s">
        <v>13</v>
      </c>
      <c r="J1725" s="9"/>
      <c r="K1725" s="8"/>
    </row>
    <row r="1726" spans="1:11" x14ac:dyDescent="0.25">
      <c r="A1726" s="166" t="s">
        <v>6</v>
      </c>
      <c r="B1726" s="167"/>
      <c r="C1726" s="86" t="s">
        <v>13</v>
      </c>
      <c r="D1726" s="9"/>
      <c r="E1726" s="8"/>
      <c r="G1726" s="166" t="s">
        <v>6</v>
      </c>
      <c r="H1726" s="167"/>
      <c r="I1726" s="86" t="s">
        <v>13</v>
      </c>
      <c r="J1726" s="9"/>
      <c r="K1726" s="8"/>
    </row>
    <row r="1727" spans="1:11" x14ac:dyDescent="0.25">
      <c r="A1727" s="166"/>
      <c r="B1727" s="167"/>
      <c r="C1727" s="86"/>
      <c r="D1727" s="9"/>
      <c r="E1727" s="8"/>
      <c r="G1727" s="166"/>
      <c r="H1727" s="167"/>
      <c r="I1727" s="86"/>
      <c r="J1727" s="9"/>
      <c r="K1727" s="8"/>
    </row>
    <row r="1728" spans="1:11" x14ac:dyDescent="0.25">
      <c r="A1728" s="166"/>
      <c r="B1728" s="167"/>
      <c r="C1728" s="86"/>
      <c r="D1728" s="9"/>
      <c r="E1728" s="8"/>
      <c r="G1728" s="166"/>
      <c r="H1728" s="167"/>
      <c r="I1728" s="86"/>
      <c r="J1728" s="9"/>
      <c r="K1728" s="8"/>
    </row>
    <row r="1729" spans="1:11" ht="15.75" thickBot="1" x14ac:dyDescent="0.3">
      <c r="A1729" s="168" t="s">
        <v>14</v>
      </c>
      <c r="B1729" s="169"/>
      <c r="C1729" s="169"/>
      <c r="D1729" s="169"/>
      <c r="E1729" s="170"/>
      <c r="G1729" s="168" t="s">
        <v>14</v>
      </c>
      <c r="H1729" s="169"/>
      <c r="I1729" s="169"/>
      <c r="J1729" s="169"/>
      <c r="K1729" s="170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VLOOKUP(E1714,INVENTORY!$A$2:$N$96,7,FALSE)</f>
        <v>#N/A</v>
      </c>
      <c r="D1731" s="74" t="e">
        <f>VLOOKUP(E1714,INVENTORY!$A$2:$N$96,8,FALSE)</f>
        <v>#N/A</v>
      </c>
      <c r="E1731" s="74" t="e">
        <f>VLOOKUP(E1714,INVENTORY!$A$2:$N$96,9,FALSE)</f>
        <v>#N/A</v>
      </c>
      <c r="G1731" s="74"/>
      <c r="H1731" s="74"/>
      <c r="I1731" s="74" t="e">
        <f>VLOOKUP(K1714,INVENTORY!$A$2:$N$96,7,FALSE)</f>
        <v>#N/A</v>
      </c>
      <c r="J1731" s="74" t="e">
        <f>VLOOKUP(K1714,INVENTORY!$A$2:$N$96,8,FALSE)</f>
        <v>#N/A</v>
      </c>
      <c r="K1731" s="74" t="e">
        <f>VLOOKUP(K1714,INVENTORY!$A$2:$N$96,9,FALSE)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1" t="e">
        <f>"Function Code: "&amp;VLOOKUP(E1714,INVENTORY!$A$2:$Q$96,14,FALSE)</f>
        <v>#N/A</v>
      </c>
      <c r="D1733" s="172"/>
      <c r="E1733" s="173"/>
      <c r="G1733" s="6" t="s">
        <v>4</v>
      </c>
      <c r="H1733" s="5"/>
      <c r="I1733" s="171" t="e">
        <f>"Function Code: "&amp;VLOOKUP(K1714,INVENTORY!$A$2:$Q$96,14,FALSE)</f>
        <v>#N/A</v>
      </c>
      <c r="J1733" s="172"/>
      <c r="K1733" s="173"/>
    </row>
    <row r="1734" spans="1:11" ht="15" customHeight="1" thickBot="1" x14ac:dyDescent="0.3">
      <c r="A1734" s="6"/>
      <c r="B1734" s="5"/>
      <c r="C1734" s="161"/>
      <c r="D1734" s="162"/>
      <c r="E1734" s="163"/>
      <c r="G1734" s="6"/>
      <c r="H1734" s="5"/>
      <c r="I1734" s="161"/>
      <c r="J1734" s="162"/>
      <c r="K1734" s="163"/>
    </row>
    <row r="1735" spans="1:11" ht="15" customHeight="1" thickBot="1" x14ac:dyDescent="0.3">
      <c r="A1735" s="6"/>
      <c r="B1735" s="5"/>
      <c r="C1735" s="161" t="e">
        <f>"Cosmetic Code: "&amp;VLOOKUP(E1714,INVENTORY!$A$2:$Q$96,15,FALSE)</f>
        <v>#N/A</v>
      </c>
      <c r="D1735" s="162"/>
      <c r="E1735" s="163"/>
      <c r="G1735" s="6"/>
      <c r="H1735" s="5"/>
      <c r="I1735" s="161" t="e">
        <f>"Cosmetic Code: "&amp;VLOOKUP(K1714,INVENTORY!$A$2:$Q$96,15,FALSE)</f>
        <v>#N/A</v>
      </c>
      <c r="J1735" s="162"/>
      <c r="K1735" s="163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4" t="s">
        <v>119</v>
      </c>
      <c r="E1739" s="165"/>
      <c r="G1739" s="3" t="s">
        <v>0</v>
      </c>
      <c r="H1739" s="2" t="s">
        <v>0</v>
      </c>
      <c r="I1739" s="1"/>
      <c r="J1739" s="164" t="s">
        <v>119</v>
      </c>
      <c r="K1739" s="165"/>
    </row>
    <row r="1740" spans="1:11" ht="15.75" thickBot="1" x14ac:dyDescent="0.3"/>
    <row r="1741" spans="1:11" ht="15" customHeight="1" x14ac:dyDescent="0.25">
      <c r="A1741" s="174" t="s">
        <v>105</v>
      </c>
      <c r="B1741" s="175"/>
      <c r="C1741" s="175"/>
      <c r="D1741" s="175"/>
      <c r="E1741" s="176"/>
      <c r="G1741" s="174" t="s">
        <v>105</v>
      </c>
      <c r="H1741" s="175"/>
      <c r="I1741" s="175"/>
      <c r="J1741" s="175"/>
      <c r="K1741" s="176"/>
    </row>
    <row r="1742" spans="1:11" ht="15.75" customHeight="1" thickBot="1" x14ac:dyDescent="0.3">
      <c r="A1742" s="177"/>
      <c r="B1742" s="178"/>
      <c r="C1742" s="178"/>
      <c r="D1742" s="178"/>
      <c r="E1742" s="179"/>
      <c r="G1742" s="177"/>
      <c r="H1742" s="178"/>
      <c r="I1742" s="178"/>
      <c r="J1742" s="178"/>
      <c r="K1742" s="179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32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45952.531971875003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45952.531971875003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VLOOKUP(E1743,INVENTORY!$A$2:$N$96,10,FALSE)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VLOOKUP(K1743,INVENTORY!$A$2:$N$96,10,FALSE)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VLOOKUP(E1743,INVENTORY!$A$2:$N$96,2,FALSE)</f>
        <v>#N/A</v>
      </c>
      <c r="C1746" s="36" t="str">
        <f>"Model: "</f>
        <v xml:space="preserve">Model: </v>
      </c>
      <c r="D1746" s="40" t="e">
        <f>VLOOKUP(E1743,INVENTORY!$A$2:$N$96,3,FALSE)</f>
        <v>#N/A</v>
      </c>
      <c r="E1746" s="38"/>
      <c r="G1746" s="34" t="str">
        <f>"Make: "</f>
        <v xml:space="preserve">Make: </v>
      </c>
      <c r="H1746" s="35" t="e">
        <f>VLOOKUP(K1743,INVENTORY!$A$2:$N$96,2,FALSE)</f>
        <v>#N/A</v>
      </c>
      <c r="I1746" s="36" t="str">
        <f>"Model: "</f>
        <v xml:space="preserve">Model: </v>
      </c>
      <c r="J1746" s="40" t="e">
        <f>VLOOKUP(K1743,INVENTORY!$A$2:$N$96,3,FALSE)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VLOOKUP(E1743,INVENTORY!$A$2:$N$96,4,FALSE)&amp;" / "&amp;VLOOKUP(E1743,INVENTORY!$A$2:$N$96,5,FALSE)&amp;"GHz"</f>
        <v>#N/A</v>
      </c>
      <c r="C1747" s="36"/>
      <c r="D1747" s="36" t="str">
        <f>"Memory: "</f>
        <v xml:space="preserve">Memory: </v>
      </c>
      <c r="E1747" s="41" t="e">
        <f>VLOOKUP(E1743,INVENTORY!$A$2:$N$96,6,FALSE)</f>
        <v>#N/A</v>
      </c>
      <c r="G1747" s="34" t="str">
        <f>"CPU/Speed: "</f>
        <v xml:space="preserve">CPU/Speed: </v>
      </c>
      <c r="H1747" s="35" t="e">
        <f>VLOOKUP(K1743,INVENTORY!$A$2:$N$96,4,FALSE)&amp;" / "&amp;VLOOKUP(K1743,INVENTORY!$A$2:$N$96,5,FALSE)&amp;"GHz"</f>
        <v>#N/A</v>
      </c>
      <c r="I1747" s="36"/>
      <c r="J1747" s="36" t="str">
        <f>"Memory: "</f>
        <v xml:space="preserve">Memory: </v>
      </c>
      <c r="K1747" s="75" t="e">
        <f>VLOOKUP(K1743,INVENTORY!$A$2:$N$96,6,FALSE)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0" t="s">
        <v>10</v>
      </c>
      <c r="B1749" s="181"/>
      <c r="C1749" s="87" t="s">
        <v>1</v>
      </c>
      <c r="D1749" s="87" t="s">
        <v>9</v>
      </c>
      <c r="E1749" s="72" t="s">
        <v>8</v>
      </c>
      <c r="G1749" s="180" t="s">
        <v>10</v>
      </c>
      <c r="H1749" s="181"/>
      <c r="I1749" s="87" t="s">
        <v>1</v>
      </c>
      <c r="J1749" s="87" t="s">
        <v>9</v>
      </c>
      <c r="K1749" s="72" t="s">
        <v>8</v>
      </c>
    </row>
    <row r="1750" spans="1:11" x14ac:dyDescent="0.25">
      <c r="A1750" s="166" t="s">
        <v>96</v>
      </c>
      <c r="B1750" s="167"/>
      <c r="C1750" s="86" t="s">
        <v>13</v>
      </c>
      <c r="D1750" s="9"/>
      <c r="E1750" s="8"/>
      <c r="G1750" s="166" t="s">
        <v>96</v>
      </c>
      <c r="H1750" s="167"/>
      <c r="I1750" s="86" t="s">
        <v>13</v>
      </c>
      <c r="J1750" s="9"/>
      <c r="K1750" s="8"/>
    </row>
    <row r="1751" spans="1:11" x14ac:dyDescent="0.25">
      <c r="A1751" s="166" t="s">
        <v>98</v>
      </c>
      <c r="B1751" s="167"/>
      <c r="C1751" s="86" t="s">
        <v>13</v>
      </c>
      <c r="D1751" s="9"/>
      <c r="E1751" s="8"/>
      <c r="G1751" s="166" t="s">
        <v>98</v>
      </c>
      <c r="H1751" s="167"/>
      <c r="I1751" s="86" t="s">
        <v>13</v>
      </c>
      <c r="J1751" s="9"/>
      <c r="K1751" s="8"/>
    </row>
    <row r="1752" spans="1:11" x14ac:dyDescent="0.25">
      <c r="A1752" s="166" t="s">
        <v>97</v>
      </c>
      <c r="B1752" s="167"/>
      <c r="C1752" s="86" t="s">
        <v>13</v>
      </c>
      <c r="D1752" s="9"/>
      <c r="E1752" s="8"/>
      <c r="G1752" s="166" t="s">
        <v>97</v>
      </c>
      <c r="H1752" s="167"/>
      <c r="I1752" s="86" t="s">
        <v>13</v>
      </c>
      <c r="J1752" s="9"/>
      <c r="K1752" s="8"/>
    </row>
    <row r="1753" spans="1:11" x14ac:dyDescent="0.25">
      <c r="A1753" s="166" t="s">
        <v>7</v>
      </c>
      <c r="B1753" s="167"/>
      <c r="C1753" s="86" t="s">
        <v>13</v>
      </c>
      <c r="D1753" s="9"/>
      <c r="E1753" s="8"/>
      <c r="G1753" s="166" t="s">
        <v>7</v>
      </c>
      <c r="H1753" s="167"/>
      <c r="I1753" s="86" t="s">
        <v>13</v>
      </c>
      <c r="J1753" s="9"/>
      <c r="K1753" s="8"/>
    </row>
    <row r="1754" spans="1:11" x14ac:dyDescent="0.25">
      <c r="A1754" s="166" t="s">
        <v>99</v>
      </c>
      <c r="B1754" s="167"/>
      <c r="C1754" s="86" t="s">
        <v>13</v>
      </c>
      <c r="D1754" s="9"/>
      <c r="E1754" s="8"/>
      <c r="G1754" s="166" t="s">
        <v>99</v>
      </c>
      <c r="H1754" s="167"/>
      <c r="I1754" s="86" t="s">
        <v>13</v>
      </c>
      <c r="J1754" s="9"/>
      <c r="K1754" s="8"/>
    </row>
    <row r="1755" spans="1:11" x14ac:dyDescent="0.25">
      <c r="A1755" s="166" t="s">
        <v>6</v>
      </c>
      <c r="B1755" s="167"/>
      <c r="C1755" s="86" t="s">
        <v>13</v>
      </c>
      <c r="D1755" s="9"/>
      <c r="E1755" s="8"/>
      <c r="G1755" s="166" t="s">
        <v>6</v>
      </c>
      <c r="H1755" s="167"/>
      <c r="I1755" s="86" t="s">
        <v>13</v>
      </c>
      <c r="J1755" s="9"/>
      <c r="K1755" s="8"/>
    </row>
    <row r="1756" spans="1:11" x14ac:dyDescent="0.25">
      <c r="A1756" s="166"/>
      <c r="B1756" s="167"/>
      <c r="C1756" s="86"/>
      <c r="D1756" s="9"/>
      <c r="E1756" s="8"/>
      <c r="G1756" s="166"/>
      <c r="H1756" s="167"/>
      <c r="I1756" s="86"/>
      <c r="J1756" s="9"/>
      <c r="K1756" s="8"/>
    </row>
    <row r="1757" spans="1:11" x14ac:dyDescent="0.25">
      <c r="A1757" s="166"/>
      <c r="B1757" s="167"/>
      <c r="C1757" s="86"/>
      <c r="D1757" s="9"/>
      <c r="E1757" s="8"/>
      <c r="G1757" s="166"/>
      <c r="H1757" s="167"/>
      <c r="I1757" s="86"/>
      <c r="J1757" s="9"/>
      <c r="K1757" s="8"/>
    </row>
    <row r="1758" spans="1:11" ht="15.75" thickBot="1" x14ac:dyDescent="0.3">
      <c r="A1758" s="168" t="s">
        <v>14</v>
      </c>
      <c r="B1758" s="169"/>
      <c r="C1758" s="169"/>
      <c r="D1758" s="169"/>
      <c r="E1758" s="170"/>
      <c r="G1758" s="168" t="s">
        <v>14</v>
      </c>
      <c r="H1758" s="169"/>
      <c r="I1758" s="169"/>
      <c r="J1758" s="169"/>
      <c r="K1758" s="170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VLOOKUP(E1743,INVENTORY!$A$2:$N$96,7,FALSE)</f>
        <v>#N/A</v>
      </c>
      <c r="D1760" s="74" t="e">
        <f>VLOOKUP(E1743,INVENTORY!$A$2:$N$96,8,FALSE)</f>
        <v>#N/A</v>
      </c>
      <c r="E1760" s="74" t="e">
        <f>VLOOKUP(E1743,INVENTORY!$A$2:$N$96,9,FALSE)</f>
        <v>#N/A</v>
      </c>
      <c r="G1760" s="74"/>
      <c r="H1760" s="74"/>
      <c r="I1760" s="74" t="e">
        <f>VLOOKUP(K1743,INVENTORY!$A$2:$N$96,7,FALSE)</f>
        <v>#N/A</v>
      </c>
      <c r="J1760" s="74" t="e">
        <f>VLOOKUP(K1743,INVENTORY!$A$2:$N$96,8,FALSE)</f>
        <v>#N/A</v>
      </c>
      <c r="K1760" s="74" t="e">
        <f>VLOOKUP(K1743,INVENTORY!$A$2:$N$96,9,FALSE)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1" t="e">
        <f>"Function Code: "&amp;VLOOKUP(E1743,INVENTORY!$A$2:$Q$96,14,FALSE)</f>
        <v>#N/A</v>
      </c>
      <c r="D1762" s="172"/>
      <c r="E1762" s="173"/>
      <c r="G1762" s="6" t="s">
        <v>4</v>
      </c>
      <c r="H1762" s="5"/>
      <c r="I1762" s="171" t="e">
        <f>"Function Code: "&amp;VLOOKUP(K1743,INVENTORY!$A$2:$Q$96,14,FALSE)</f>
        <v>#N/A</v>
      </c>
      <c r="J1762" s="172"/>
      <c r="K1762" s="173"/>
    </row>
    <row r="1763" spans="1:11" ht="15" customHeight="1" thickBot="1" x14ac:dyDescent="0.3">
      <c r="A1763" s="6"/>
      <c r="B1763" s="5"/>
      <c r="C1763" s="161"/>
      <c r="D1763" s="162"/>
      <c r="E1763" s="163"/>
      <c r="G1763" s="6"/>
      <c r="H1763" s="5"/>
      <c r="I1763" s="161"/>
      <c r="J1763" s="162"/>
      <c r="K1763" s="163"/>
    </row>
    <row r="1764" spans="1:11" ht="15" customHeight="1" thickBot="1" x14ac:dyDescent="0.3">
      <c r="A1764" s="6"/>
      <c r="B1764" s="5"/>
      <c r="C1764" s="161" t="e">
        <f>"Cosmetic Code: "&amp;VLOOKUP(E1743,INVENTORY!$A$2:$Q$96,15,FALSE)</f>
        <v>#N/A</v>
      </c>
      <c r="D1764" s="162"/>
      <c r="E1764" s="163"/>
      <c r="G1764" s="6"/>
      <c r="H1764" s="5"/>
      <c r="I1764" s="161" t="e">
        <f>"Cosmetic Code: "&amp;VLOOKUP(K1743,INVENTORY!$A$2:$Q$96,15,FALSE)</f>
        <v>#N/A</v>
      </c>
      <c r="J1764" s="162"/>
      <c r="K1764" s="163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4" t="s">
        <v>119</v>
      </c>
      <c r="E1768" s="165"/>
      <c r="G1768" s="3" t="s">
        <v>0</v>
      </c>
      <c r="H1768" s="2" t="s">
        <v>0</v>
      </c>
      <c r="I1768" s="1"/>
      <c r="J1768" s="164" t="s">
        <v>119</v>
      </c>
      <c r="K1768" s="165"/>
    </row>
    <row r="1769" spans="1:11" ht="47.25" customHeight="1" thickBot="1" x14ac:dyDescent="0.3"/>
    <row r="1770" spans="1:11" ht="15" customHeight="1" x14ac:dyDescent="0.25">
      <c r="A1770" s="174" t="s">
        <v>105</v>
      </c>
      <c r="B1770" s="175"/>
      <c r="C1770" s="175"/>
      <c r="D1770" s="175"/>
      <c r="E1770" s="176"/>
      <c r="G1770" s="174" t="s">
        <v>105</v>
      </c>
      <c r="H1770" s="175"/>
      <c r="I1770" s="175"/>
      <c r="J1770" s="175"/>
      <c r="K1770" s="176"/>
    </row>
    <row r="1771" spans="1:11" ht="15.75" customHeight="1" thickBot="1" x14ac:dyDescent="0.3">
      <c r="A1771" s="177"/>
      <c r="B1771" s="178"/>
      <c r="C1771" s="178"/>
      <c r="D1771" s="178"/>
      <c r="E1771" s="179"/>
      <c r="G1771" s="177"/>
      <c r="H1771" s="178"/>
      <c r="I1771" s="178"/>
      <c r="J1771" s="178"/>
      <c r="K1771" s="179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33</v>
      </c>
      <c r="G1772" s="11"/>
      <c r="H1772" s="10"/>
      <c r="I1772" s="10"/>
      <c r="J1772" s="33" t="s">
        <v>42</v>
      </c>
      <c r="K1772" s="42">
        <f>'Data-PULLDOWNS'!$B$3*3+E1743</f>
        <v>34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45952.531971875003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45952.531971875003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VLOOKUP(E1772,INVENTORY!$A$2:$N$96,10,FALSE)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VLOOKUP(K1772,INVENTORY!$A$2:$N$96,10,FALSE)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VLOOKUP(E1772,INVENTORY!$A$2:$N$96,2,FALSE)</f>
        <v>#N/A</v>
      </c>
      <c r="C1775" s="36" t="str">
        <f>"Model: "</f>
        <v xml:space="preserve">Model: </v>
      </c>
      <c r="D1775" s="40" t="e">
        <f>VLOOKUP(E1772,INVENTORY!$A$2:$N$96,3,FALSE)</f>
        <v>#N/A</v>
      </c>
      <c r="E1775" s="38"/>
      <c r="G1775" s="34" t="str">
        <f>"Make: "</f>
        <v xml:space="preserve">Make: </v>
      </c>
      <c r="H1775" s="35" t="e">
        <f>VLOOKUP(K1772,INVENTORY!$A$2:$N$96,2,FALSE)</f>
        <v>#N/A</v>
      </c>
      <c r="I1775" s="36" t="str">
        <f>"Model: "</f>
        <v xml:space="preserve">Model: </v>
      </c>
      <c r="J1775" s="40" t="e">
        <f>VLOOKUP(K1772,INVENTORY!$A$2:$N$96,3,FALSE)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VLOOKUP(E1772,INVENTORY!$A$2:$N$96,4,FALSE)&amp;" / "&amp;VLOOKUP(E1772,INVENTORY!$A$2:$N$96,5,FALSE)&amp;"GHz"</f>
        <v>#N/A</v>
      </c>
      <c r="C1776" s="36"/>
      <c r="D1776" s="36" t="str">
        <f>"Memory: "</f>
        <v xml:space="preserve">Memory: </v>
      </c>
      <c r="E1776" s="75" t="e">
        <f>VLOOKUP(E1772,INVENTORY!$A$2:$N$96,6,FALSE)</f>
        <v>#N/A</v>
      </c>
      <c r="G1776" s="34" t="str">
        <f>"CPU/Speed: "</f>
        <v xml:space="preserve">CPU/Speed: </v>
      </c>
      <c r="H1776" s="35" t="e">
        <f>VLOOKUP(K1772,INVENTORY!$A$2:$N$96,4,FALSE)&amp;" / "&amp;VLOOKUP(K1772,INVENTORY!$A$2:$N$96,5,FALSE)&amp;"GHz"</f>
        <v>#N/A</v>
      </c>
      <c r="I1776" s="36"/>
      <c r="J1776" s="36" t="str">
        <f>"Memory: "</f>
        <v xml:space="preserve">Memory: </v>
      </c>
      <c r="K1776" s="75" t="e">
        <f>VLOOKUP(K1772,INVENTORY!$A$2:$N$96,6,FALSE)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0" t="s">
        <v>10</v>
      </c>
      <c r="B1778" s="181"/>
      <c r="C1778" s="87" t="s">
        <v>1</v>
      </c>
      <c r="D1778" s="87" t="s">
        <v>9</v>
      </c>
      <c r="E1778" s="72" t="s">
        <v>8</v>
      </c>
      <c r="G1778" s="180" t="s">
        <v>10</v>
      </c>
      <c r="H1778" s="181"/>
      <c r="I1778" s="87" t="s">
        <v>1</v>
      </c>
      <c r="J1778" s="87" t="s">
        <v>9</v>
      </c>
      <c r="K1778" s="72" t="s">
        <v>8</v>
      </c>
    </row>
    <row r="1779" spans="1:11" x14ac:dyDescent="0.25">
      <c r="A1779" s="166" t="s">
        <v>96</v>
      </c>
      <c r="B1779" s="167"/>
      <c r="C1779" s="86" t="s">
        <v>13</v>
      </c>
      <c r="D1779" s="9"/>
      <c r="E1779" s="8"/>
      <c r="G1779" s="166" t="s">
        <v>96</v>
      </c>
      <c r="H1779" s="167"/>
      <c r="I1779" s="86" t="s">
        <v>13</v>
      </c>
      <c r="J1779" s="9"/>
      <c r="K1779" s="8"/>
    </row>
    <row r="1780" spans="1:11" x14ac:dyDescent="0.25">
      <c r="A1780" s="166" t="s">
        <v>98</v>
      </c>
      <c r="B1780" s="167"/>
      <c r="C1780" s="86" t="s">
        <v>13</v>
      </c>
      <c r="D1780" s="9"/>
      <c r="E1780" s="8"/>
      <c r="G1780" s="166" t="s">
        <v>98</v>
      </c>
      <c r="H1780" s="167"/>
      <c r="I1780" s="86" t="s">
        <v>13</v>
      </c>
      <c r="J1780" s="9"/>
      <c r="K1780" s="8"/>
    </row>
    <row r="1781" spans="1:11" x14ac:dyDescent="0.25">
      <c r="A1781" s="166" t="s">
        <v>97</v>
      </c>
      <c r="B1781" s="167"/>
      <c r="C1781" s="86" t="s">
        <v>13</v>
      </c>
      <c r="D1781" s="9"/>
      <c r="E1781" s="8"/>
      <c r="G1781" s="166" t="s">
        <v>97</v>
      </c>
      <c r="H1781" s="167"/>
      <c r="I1781" s="86" t="s">
        <v>13</v>
      </c>
      <c r="J1781" s="9"/>
      <c r="K1781" s="8"/>
    </row>
    <row r="1782" spans="1:11" x14ac:dyDescent="0.25">
      <c r="A1782" s="166" t="s">
        <v>7</v>
      </c>
      <c r="B1782" s="167"/>
      <c r="C1782" s="86" t="s">
        <v>13</v>
      </c>
      <c r="D1782" s="9"/>
      <c r="E1782" s="8"/>
      <c r="G1782" s="166" t="s">
        <v>7</v>
      </c>
      <c r="H1782" s="167"/>
      <c r="I1782" s="86" t="s">
        <v>13</v>
      </c>
      <c r="J1782" s="9"/>
      <c r="K1782" s="8"/>
    </row>
    <row r="1783" spans="1:11" x14ac:dyDescent="0.25">
      <c r="A1783" s="166" t="s">
        <v>99</v>
      </c>
      <c r="B1783" s="167"/>
      <c r="C1783" s="86" t="s">
        <v>13</v>
      </c>
      <c r="D1783" s="9"/>
      <c r="E1783" s="8"/>
      <c r="G1783" s="166" t="s">
        <v>99</v>
      </c>
      <c r="H1783" s="167"/>
      <c r="I1783" s="86" t="s">
        <v>13</v>
      </c>
      <c r="J1783" s="9"/>
      <c r="K1783" s="8"/>
    </row>
    <row r="1784" spans="1:11" x14ac:dyDescent="0.25">
      <c r="A1784" s="166" t="s">
        <v>6</v>
      </c>
      <c r="B1784" s="167"/>
      <c r="C1784" s="86" t="s">
        <v>13</v>
      </c>
      <c r="D1784" s="9"/>
      <c r="E1784" s="8"/>
      <c r="G1784" s="166" t="s">
        <v>6</v>
      </c>
      <c r="H1784" s="167"/>
      <c r="I1784" s="86" t="s">
        <v>13</v>
      </c>
      <c r="J1784" s="9"/>
      <c r="K1784" s="8"/>
    </row>
    <row r="1785" spans="1:11" x14ac:dyDescent="0.25">
      <c r="A1785" s="166"/>
      <c r="B1785" s="167"/>
      <c r="C1785" s="86"/>
      <c r="D1785" s="9"/>
      <c r="E1785" s="8"/>
      <c r="G1785" s="166"/>
      <c r="H1785" s="167"/>
      <c r="I1785" s="86"/>
      <c r="J1785" s="9"/>
      <c r="K1785" s="8"/>
    </row>
    <row r="1786" spans="1:11" x14ac:dyDescent="0.25">
      <c r="A1786" s="166"/>
      <c r="B1786" s="167"/>
      <c r="C1786" s="86"/>
      <c r="D1786" s="9"/>
      <c r="E1786" s="8"/>
      <c r="G1786" s="166"/>
      <c r="H1786" s="167"/>
      <c r="I1786" s="86"/>
      <c r="J1786" s="9"/>
      <c r="K1786" s="8"/>
    </row>
    <row r="1787" spans="1:11" ht="15.75" thickBot="1" x14ac:dyDescent="0.3">
      <c r="A1787" s="168" t="s">
        <v>14</v>
      </c>
      <c r="B1787" s="169"/>
      <c r="C1787" s="169"/>
      <c r="D1787" s="169"/>
      <c r="E1787" s="170"/>
      <c r="G1787" s="168" t="s">
        <v>14</v>
      </c>
      <c r="H1787" s="169"/>
      <c r="I1787" s="169"/>
      <c r="J1787" s="169"/>
      <c r="K1787" s="170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VLOOKUP(E1772,INVENTORY!$A$2:$N$96,7,FALSE)</f>
        <v>#N/A</v>
      </c>
      <c r="D1789" s="74" t="e">
        <f>VLOOKUP(E1772,INVENTORY!$A$2:$N$96,8,FALSE)</f>
        <v>#N/A</v>
      </c>
      <c r="E1789" s="74" t="e">
        <f>VLOOKUP(E1772,INVENTORY!$A$2:$N$96,9,FALSE)</f>
        <v>#N/A</v>
      </c>
      <c r="G1789" s="74"/>
      <c r="H1789" s="74"/>
      <c r="I1789" s="74" t="e">
        <f>VLOOKUP(K1772,INVENTORY!$A$2:$N$96,7,FALSE)</f>
        <v>#N/A</v>
      </c>
      <c r="J1789" s="74" t="e">
        <f>VLOOKUP(K1772,INVENTORY!$A$2:$N$96,8,FALSE)</f>
        <v>#N/A</v>
      </c>
      <c r="K1789" s="74" t="e">
        <f>VLOOKUP(K1772,INVENTORY!$A$2:$N$96,9,FALSE)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1" t="e">
        <f>"Function Code: "&amp;VLOOKUP(E1772,INVENTORY!$A$2:$Q$96,14,FALSE)</f>
        <v>#N/A</v>
      </c>
      <c r="D1791" s="172"/>
      <c r="E1791" s="173"/>
      <c r="G1791" s="6" t="s">
        <v>4</v>
      </c>
      <c r="H1791" s="5"/>
      <c r="I1791" s="171" t="e">
        <f>"Function Code: "&amp;VLOOKUP(K1772,INVENTORY!$A$2:$Q$96,14,FALSE)</f>
        <v>#N/A</v>
      </c>
      <c r="J1791" s="172"/>
      <c r="K1791" s="173"/>
    </row>
    <row r="1792" spans="1:11" ht="15" customHeight="1" thickBot="1" x14ac:dyDescent="0.3">
      <c r="A1792" s="6"/>
      <c r="B1792" s="5"/>
      <c r="C1792" s="161"/>
      <c r="D1792" s="162"/>
      <c r="E1792" s="163"/>
      <c r="G1792" s="6"/>
      <c r="H1792" s="5"/>
      <c r="I1792" s="161"/>
      <c r="J1792" s="162"/>
      <c r="K1792" s="163"/>
    </row>
    <row r="1793" spans="1:11" ht="15" customHeight="1" thickBot="1" x14ac:dyDescent="0.3">
      <c r="A1793" s="6"/>
      <c r="B1793" s="5"/>
      <c r="C1793" s="161" t="e">
        <f>"Cosmetic Code: "&amp;VLOOKUP(E1772,INVENTORY!$A$2:$Q$96,15,FALSE)</f>
        <v>#N/A</v>
      </c>
      <c r="D1793" s="162"/>
      <c r="E1793" s="163"/>
      <c r="G1793" s="6"/>
      <c r="H1793" s="5"/>
      <c r="I1793" s="161" t="e">
        <f>"Cosmetic Code: "&amp;VLOOKUP(K1772,INVENTORY!$A$2:$Q$96,15,FALSE)</f>
        <v>#N/A</v>
      </c>
      <c r="J1793" s="162"/>
      <c r="K1793" s="163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4" t="s">
        <v>119</v>
      </c>
      <c r="E1797" s="165"/>
      <c r="G1797" s="3" t="s">
        <v>0</v>
      </c>
      <c r="H1797" s="2" t="s">
        <v>0</v>
      </c>
      <c r="I1797" s="1"/>
      <c r="J1797" s="164" t="s">
        <v>119</v>
      </c>
      <c r="K1797" s="165"/>
    </row>
    <row r="1798" spans="1:11" ht="15.75" thickBot="1" x14ac:dyDescent="0.3"/>
    <row r="1799" spans="1:11" ht="15" customHeight="1" x14ac:dyDescent="0.25">
      <c r="A1799" s="174" t="s">
        <v>105</v>
      </c>
      <c r="B1799" s="175"/>
      <c r="C1799" s="175"/>
      <c r="D1799" s="175"/>
      <c r="E1799" s="176"/>
      <c r="G1799" s="174" t="s">
        <v>105</v>
      </c>
      <c r="H1799" s="175"/>
      <c r="I1799" s="175"/>
      <c r="J1799" s="175"/>
      <c r="K1799" s="176"/>
    </row>
    <row r="1800" spans="1:11" ht="15.75" customHeight="1" thickBot="1" x14ac:dyDescent="0.3">
      <c r="A1800" s="177"/>
      <c r="B1800" s="178"/>
      <c r="C1800" s="178"/>
      <c r="D1800" s="178"/>
      <c r="E1800" s="179"/>
      <c r="G1800" s="177"/>
      <c r="H1800" s="178"/>
      <c r="I1800" s="178"/>
      <c r="J1800" s="178"/>
      <c r="K1800" s="179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33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45952.531971875003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45952.531971875003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VLOOKUP(E1801,INVENTORY!$A$2:$N$96,10,FALSE)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VLOOKUP(K1801,INVENTORY!$A$2:$N$96,10,FALSE)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VLOOKUP(E1801,INVENTORY!$A$2:$N$96,2,FALSE)</f>
        <v>#N/A</v>
      </c>
      <c r="C1804" s="36" t="str">
        <f>"Model: "</f>
        <v xml:space="preserve">Model: </v>
      </c>
      <c r="D1804" s="40" t="e">
        <f>VLOOKUP(E1801,INVENTORY!$A$2:$N$96,3,FALSE)</f>
        <v>#N/A</v>
      </c>
      <c r="E1804" s="38"/>
      <c r="G1804" s="34" t="str">
        <f>"Make: "</f>
        <v xml:space="preserve">Make: </v>
      </c>
      <c r="H1804" s="35" t="e">
        <f>VLOOKUP(K1801,INVENTORY!$A$2:$N$96,2,FALSE)</f>
        <v>#N/A</v>
      </c>
      <c r="I1804" s="36" t="str">
        <f>"Model: "</f>
        <v xml:space="preserve">Model: </v>
      </c>
      <c r="J1804" s="40" t="e">
        <f>VLOOKUP(K1801,INVENTORY!$A$2:$N$96,3,FALSE)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VLOOKUP(E1801,INVENTORY!$A$2:$N$96,4,FALSE)&amp;" / "&amp;VLOOKUP(E1801,INVENTORY!$A$2:$N$96,5,FALSE)&amp;"GHz"</f>
        <v>#N/A</v>
      </c>
      <c r="C1805" s="36"/>
      <c r="D1805" s="36" t="str">
        <f>"Memory: "</f>
        <v xml:space="preserve">Memory: </v>
      </c>
      <c r="E1805" s="41" t="e">
        <f>VLOOKUP(E1801,INVENTORY!$A$2:$N$96,6,FALSE)</f>
        <v>#N/A</v>
      </c>
      <c r="G1805" s="34" t="str">
        <f>"CPU/Speed: "</f>
        <v xml:space="preserve">CPU/Speed: </v>
      </c>
      <c r="H1805" s="35" t="e">
        <f>VLOOKUP(K1801,INVENTORY!$A$2:$N$96,4,FALSE)&amp;" / "&amp;VLOOKUP(K1801,INVENTORY!$A$2:$N$96,5,FALSE)&amp;"GHz"</f>
        <v>#N/A</v>
      </c>
      <c r="I1805" s="36"/>
      <c r="J1805" s="36" t="str">
        <f>"Memory: "</f>
        <v xml:space="preserve">Memory: </v>
      </c>
      <c r="K1805" s="75" t="e">
        <f>VLOOKUP(K1801,INVENTORY!$A$2:$N$96,6,FALSE)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0" t="s">
        <v>10</v>
      </c>
      <c r="B1807" s="181"/>
      <c r="C1807" s="87" t="s">
        <v>1</v>
      </c>
      <c r="D1807" s="87" t="s">
        <v>9</v>
      </c>
      <c r="E1807" s="72" t="s">
        <v>8</v>
      </c>
      <c r="G1807" s="180" t="s">
        <v>10</v>
      </c>
      <c r="H1807" s="181"/>
      <c r="I1807" s="87" t="s">
        <v>1</v>
      </c>
      <c r="J1807" s="87" t="s">
        <v>9</v>
      </c>
      <c r="K1807" s="72" t="s">
        <v>8</v>
      </c>
    </row>
    <row r="1808" spans="1:11" x14ac:dyDescent="0.25">
      <c r="A1808" s="166" t="s">
        <v>96</v>
      </c>
      <c r="B1808" s="167"/>
      <c r="C1808" s="86" t="s">
        <v>13</v>
      </c>
      <c r="D1808" s="9"/>
      <c r="E1808" s="8"/>
      <c r="G1808" s="166" t="s">
        <v>96</v>
      </c>
      <c r="H1808" s="167"/>
      <c r="I1808" s="86" t="s">
        <v>13</v>
      </c>
      <c r="J1808" s="9"/>
      <c r="K1808" s="8"/>
    </row>
    <row r="1809" spans="1:11" x14ac:dyDescent="0.25">
      <c r="A1809" s="166" t="s">
        <v>98</v>
      </c>
      <c r="B1809" s="167"/>
      <c r="C1809" s="86" t="s">
        <v>13</v>
      </c>
      <c r="D1809" s="9"/>
      <c r="E1809" s="8"/>
      <c r="G1809" s="166" t="s">
        <v>98</v>
      </c>
      <c r="H1809" s="167"/>
      <c r="I1809" s="86" t="s">
        <v>13</v>
      </c>
      <c r="J1809" s="9"/>
      <c r="K1809" s="8"/>
    </row>
    <row r="1810" spans="1:11" x14ac:dyDescent="0.25">
      <c r="A1810" s="166" t="s">
        <v>97</v>
      </c>
      <c r="B1810" s="167"/>
      <c r="C1810" s="86" t="s">
        <v>13</v>
      </c>
      <c r="D1810" s="9"/>
      <c r="E1810" s="8"/>
      <c r="G1810" s="166" t="s">
        <v>97</v>
      </c>
      <c r="H1810" s="167"/>
      <c r="I1810" s="86" t="s">
        <v>13</v>
      </c>
      <c r="J1810" s="9"/>
      <c r="K1810" s="8"/>
    </row>
    <row r="1811" spans="1:11" x14ac:dyDescent="0.25">
      <c r="A1811" s="166" t="s">
        <v>7</v>
      </c>
      <c r="B1811" s="167"/>
      <c r="C1811" s="86" t="s">
        <v>13</v>
      </c>
      <c r="D1811" s="9"/>
      <c r="E1811" s="8"/>
      <c r="G1811" s="166" t="s">
        <v>7</v>
      </c>
      <c r="H1811" s="167"/>
      <c r="I1811" s="86" t="s">
        <v>13</v>
      </c>
      <c r="J1811" s="9"/>
      <c r="K1811" s="8"/>
    </row>
    <row r="1812" spans="1:11" x14ac:dyDescent="0.25">
      <c r="A1812" s="166" t="s">
        <v>99</v>
      </c>
      <c r="B1812" s="167"/>
      <c r="C1812" s="86" t="s">
        <v>13</v>
      </c>
      <c r="D1812" s="9"/>
      <c r="E1812" s="8"/>
      <c r="G1812" s="166" t="s">
        <v>99</v>
      </c>
      <c r="H1812" s="167"/>
      <c r="I1812" s="86" t="s">
        <v>13</v>
      </c>
      <c r="J1812" s="9"/>
      <c r="K1812" s="8"/>
    </row>
    <row r="1813" spans="1:11" x14ac:dyDescent="0.25">
      <c r="A1813" s="166" t="s">
        <v>6</v>
      </c>
      <c r="B1813" s="167"/>
      <c r="C1813" s="86" t="s">
        <v>13</v>
      </c>
      <c r="D1813" s="9"/>
      <c r="E1813" s="8"/>
      <c r="G1813" s="166" t="s">
        <v>6</v>
      </c>
      <c r="H1813" s="167"/>
      <c r="I1813" s="86" t="s">
        <v>13</v>
      </c>
      <c r="J1813" s="9"/>
      <c r="K1813" s="8"/>
    </row>
    <row r="1814" spans="1:11" x14ac:dyDescent="0.25">
      <c r="A1814" s="166"/>
      <c r="B1814" s="167"/>
      <c r="C1814" s="86"/>
      <c r="D1814" s="9"/>
      <c r="E1814" s="8"/>
      <c r="G1814" s="166"/>
      <c r="H1814" s="167"/>
      <c r="I1814" s="86"/>
      <c r="J1814" s="9"/>
      <c r="K1814" s="8"/>
    </row>
    <row r="1815" spans="1:11" x14ac:dyDescent="0.25">
      <c r="A1815" s="166"/>
      <c r="B1815" s="167"/>
      <c r="C1815" s="86"/>
      <c r="D1815" s="9"/>
      <c r="E1815" s="8"/>
      <c r="G1815" s="166"/>
      <c r="H1815" s="167"/>
      <c r="I1815" s="86"/>
      <c r="J1815" s="9"/>
      <c r="K1815" s="8"/>
    </row>
    <row r="1816" spans="1:11" ht="15.75" thickBot="1" x14ac:dyDescent="0.3">
      <c r="A1816" s="168" t="s">
        <v>14</v>
      </c>
      <c r="B1816" s="169"/>
      <c r="C1816" s="169"/>
      <c r="D1816" s="169"/>
      <c r="E1816" s="170"/>
      <c r="G1816" s="168" t="s">
        <v>14</v>
      </c>
      <c r="H1816" s="169"/>
      <c r="I1816" s="169"/>
      <c r="J1816" s="169"/>
      <c r="K1816" s="170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VLOOKUP(E1801,INVENTORY!$A$2:$N$96,7,FALSE)</f>
        <v>#N/A</v>
      </c>
      <c r="D1818" s="74" t="e">
        <f>VLOOKUP(E1801,INVENTORY!$A$2:$N$96,8,FALSE)</f>
        <v>#N/A</v>
      </c>
      <c r="E1818" s="74" t="e">
        <f>VLOOKUP(E1801,INVENTORY!$A$2:$N$96,9,FALSE)</f>
        <v>#N/A</v>
      </c>
      <c r="G1818" s="74"/>
      <c r="H1818" s="74"/>
      <c r="I1818" s="74" t="e">
        <f>VLOOKUP(K1801,INVENTORY!$A$2:$N$96,7,FALSE)</f>
        <v>#N/A</v>
      </c>
      <c r="J1818" s="74" t="e">
        <f>VLOOKUP(K1801,INVENTORY!$A$2:$N$96,8,FALSE)</f>
        <v>#N/A</v>
      </c>
      <c r="K1818" s="74" t="e">
        <f>VLOOKUP(K1801,INVENTORY!$A$2:$N$96,9,FALSE)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1" t="e">
        <f>"Function Code: "&amp;VLOOKUP(E1801,INVENTORY!$A$2:$Q$96,14,FALSE)</f>
        <v>#N/A</v>
      </c>
      <c r="D1820" s="172"/>
      <c r="E1820" s="173"/>
      <c r="G1820" s="6" t="s">
        <v>4</v>
      </c>
      <c r="H1820" s="5"/>
      <c r="I1820" s="171" t="e">
        <f>"Function Code: "&amp;VLOOKUP(K1801,INVENTORY!$A$2:$Q$96,14,FALSE)</f>
        <v>#N/A</v>
      </c>
      <c r="J1820" s="172"/>
      <c r="K1820" s="173"/>
    </row>
    <row r="1821" spans="1:11" ht="15" customHeight="1" thickBot="1" x14ac:dyDescent="0.3">
      <c r="A1821" s="6"/>
      <c r="B1821" s="5"/>
      <c r="C1821" s="161"/>
      <c r="D1821" s="162"/>
      <c r="E1821" s="163"/>
      <c r="G1821" s="6"/>
      <c r="H1821" s="5"/>
      <c r="I1821" s="161"/>
      <c r="J1821" s="162"/>
      <c r="K1821" s="163"/>
    </row>
    <row r="1822" spans="1:11" ht="15" customHeight="1" thickBot="1" x14ac:dyDescent="0.3">
      <c r="A1822" s="6"/>
      <c r="B1822" s="5"/>
      <c r="C1822" s="161" t="e">
        <f>"Cosmetic Code: "&amp;VLOOKUP(E1801,INVENTORY!$A$2:$Q$96,15,FALSE)</f>
        <v>#N/A</v>
      </c>
      <c r="D1822" s="162"/>
      <c r="E1822" s="163"/>
      <c r="G1822" s="6"/>
      <c r="H1822" s="5"/>
      <c r="I1822" s="161" t="e">
        <f>"Cosmetic Code: "&amp;VLOOKUP(K1801,INVENTORY!$A$2:$Q$96,15,FALSE)</f>
        <v>#N/A</v>
      </c>
      <c r="J1822" s="162"/>
      <c r="K1822" s="163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4" t="s">
        <v>119</v>
      </c>
      <c r="E1826" s="165"/>
      <c r="G1826" s="3" t="s">
        <v>0</v>
      </c>
      <c r="H1826" s="2" t="s">
        <v>0</v>
      </c>
      <c r="I1826" s="1"/>
      <c r="J1826" s="164" t="s">
        <v>119</v>
      </c>
      <c r="K1826" s="165"/>
    </row>
    <row r="1827" spans="1:11" ht="47.25" customHeight="1" thickBot="1" x14ac:dyDescent="0.3"/>
    <row r="1828" spans="1:11" ht="15" customHeight="1" x14ac:dyDescent="0.25">
      <c r="A1828" s="174" t="s">
        <v>105</v>
      </c>
      <c r="B1828" s="175"/>
      <c r="C1828" s="175"/>
      <c r="D1828" s="175"/>
      <c r="E1828" s="176"/>
      <c r="G1828" s="174" t="s">
        <v>105</v>
      </c>
      <c r="H1828" s="175"/>
      <c r="I1828" s="175"/>
      <c r="J1828" s="175"/>
      <c r="K1828" s="176"/>
    </row>
    <row r="1829" spans="1:11" ht="15.75" customHeight="1" thickBot="1" x14ac:dyDescent="0.3">
      <c r="A1829" s="177"/>
      <c r="B1829" s="178"/>
      <c r="C1829" s="178"/>
      <c r="D1829" s="178"/>
      <c r="E1829" s="179"/>
      <c r="G1829" s="177"/>
      <c r="H1829" s="178"/>
      <c r="I1829" s="178"/>
      <c r="J1829" s="178"/>
      <c r="K1829" s="179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34</v>
      </c>
      <c r="G1830" s="11"/>
      <c r="H1830" s="10"/>
      <c r="I1830" s="10"/>
      <c r="J1830" s="33" t="s">
        <v>42</v>
      </c>
      <c r="K1830" s="42">
        <f>'Data-PULLDOWNS'!$B$3*3+E1801</f>
        <v>35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45952.531971875003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45952.531971875003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VLOOKUP(E1830,INVENTORY!$A$2:$N$96,10,FALSE)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VLOOKUP(K1830,INVENTORY!$A$2:$N$96,10,FALSE)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VLOOKUP(E1830,INVENTORY!$A$2:$N$96,2,FALSE)</f>
        <v>#N/A</v>
      </c>
      <c r="C1833" s="36" t="str">
        <f>"Model: "</f>
        <v xml:space="preserve">Model: </v>
      </c>
      <c r="D1833" s="40" t="e">
        <f>VLOOKUP(E1830,INVENTORY!$A$2:$N$96,3,FALSE)</f>
        <v>#N/A</v>
      </c>
      <c r="E1833" s="38"/>
      <c r="G1833" s="34" t="str">
        <f>"Make: "</f>
        <v xml:space="preserve">Make: </v>
      </c>
      <c r="H1833" s="35" t="e">
        <f>VLOOKUP(K1830,INVENTORY!$A$2:$N$96,2,FALSE)</f>
        <v>#N/A</v>
      </c>
      <c r="I1833" s="36" t="str">
        <f>"Model: "</f>
        <v xml:space="preserve">Model: </v>
      </c>
      <c r="J1833" s="40" t="e">
        <f>VLOOKUP(K1830,INVENTORY!$A$2:$N$96,3,FALSE)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VLOOKUP(E1830,INVENTORY!$A$2:$N$96,4,FALSE)&amp;" / "&amp;VLOOKUP(E1830,INVENTORY!$A$2:$N$96,5,FALSE)&amp;"GHz"</f>
        <v>#N/A</v>
      </c>
      <c r="C1834" s="36"/>
      <c r="D1834" s="36" t="str">
        <f>"Memory: "</f>
        <v xml:space="preserve">Memory: </v>
      </c>
      <c r="E1834" s="75" t="e">
        <f>VLOOKUP(E1830,INVENTORY!$A$2:$N$96,6,FALSE)</f>
        <v>#N/A</v>
      </c>
      <c r="G1834" s="34" t="str">
        <f>"CPU/Speed: "</f>
        <v xml:space="preserve">CPU/Speed: </v>
      </c>
      <c r="H1834" s="35" t="e">
        <f>VLOOKUP(K1830,INVENTORY!$A$2:$N$96,4,FALSE)&amp;" / "&amp;VLOOKUP(K1830,INVENTORY!$A$2:$N$96,5,FALSE)&amp;"GHz"</f>
        <v>#N/A</v>
      </c>
      <c r="I1834" s="36"/>
      <c r="J1834" s="36" t="str">
        <f>"Memory: "</f>
        <v xml:space="preserve">Memory: </v>
      </c>
      <c r="K1834" s="75" t="e">
        <f>VLOOKUP(K1830,INVENTORY!$A$2:$N$96,6,FALSE)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0" t="s">
        <v>10</v>
      </c>
      <c r="B1836" s="181"/>
      <c r="C1836" s="87" t="s">
        <v>1</v>
      </c>
      <c r="D1836" s="87" t="s">
        <v>9</v>
      </c>
      <c r="E1836" s="72" t="s">
        <v>8</v>
      </c>
      <c r="G1836" s="180" t="s">
        <v>10</v>
      </c>
      <c r="H1836" s="181"/>
      <c r="I1836" s="87" t="s">
        <v>1</v>
      </c>
      <c r="J1836" s="87" t="s">
        <v>9</v>
      </c>
      <c r="K1836" s="72" t="s">
        <v>8</v>
      </c>
    </row>
    <row r="1837" spans="1:11" x14ac:dyDescent="0.25">
      <c r="A1837" s="166" t="s">
        <v>96</v>
      </c>
      <c r="B1837" s="167"/>
      <c r="C1837" s="86" t="s">
        <v>13</v>
      </c>
      <c r="D1837" s="9"/>
      <c r="E1837" s="8"/>
      <c r="G1837" s="166" t="s">
        <v>96</v>
      </c>
      <c r="H1837" s="167"/>
      <c r="I1837" s="86" t="s">
        <v>13</v>
      </c>
      <c r="J1837" s="9"/>
      <c r="K1837" s="8"/>
    </row>
    <row r="1838" spans="1:11" x14ac:dyDescent="0.25">
      <c r="A1838" s="166" t="s">
        <v>98</v>
      </c>
      <c r="B1838" s="167"/>
      <c r="C1838" s="86" t="s">
        <v>13</v>
      </c>
      <c r="D1838" s="9"/>
      <c r="E1838" s="8"/>
      <c r="G1838" s="166" t="s">
        <v>98</v>
      </c>
      <c r="H1838" s="167"/>
      <c r="I1838" s="86" t="s">
        <v>13</v>
      </c>
      <c r="J1838" s="9"/>
      <c r="K1838" s="8"/>
    </row>
    <row r="1839" spans="1:11" x14ac:dyDescent="0.25">
      <c r="A1839" s="166" t="s">
        <v>97</v>
      </c>
      <c r="B1839" s="167"/>
      <c r="C1839" s="86" t="s">
        <v>13</v>
      </c>
      <c r="D1839" s="9"/>
      <c r="E1839" s="8"/>
      <c r="G1839" s="166" t="s">
        <v>97</v>
      </c>
      <c r="H1839" s="167"/>
      <c r="I1839" s="86" t="s">
        <v>13</v>
      </c>
      <c r="J1839" s="9"/>
      <c r="K1839" s="8"/>
    </row>
    <row r="1840" spans="1:11" x14ac:dyDescent="0.25">
      <c r="A1840" s="166" t="s">
        <v>7</v>
      </c>
      <c r="B1840" s="167"/>
      <c r="C1840" s="86" t="s">
        <v>13</v>
      </c>
      <c r="D1840" s="9"/>
      <c r="E1840" s="8"/>
      <c r="G1840" s="166" t="s">
        <v>7</v>
      </c>
      <c r="H1840" s="167"/>
      <c r="I1840" s="86" t="s">
        <v>13</v>
      </c>
      <c r="J1840" s="9"/>
      <c r="K1840" s="8"/>
    </row>
    <row r="1841" spans="1:11" x14ac:dyDescent="0.25">
      <c r="A1841" s="166" t="s">
        <v>99</v>
      </c>
      <c r="B1841" s="167"/>
      <c r="C1841" s="86" t="s">
        <v>13</v>
      </c>
      <c r="D1841" s="9"/>
      <c r="E1841" s="8"/>
      <c r="G1841" s="166" t="s">
        <v>99</v>
      </c>
      <c r="H1841" s="167"/>
      <c r="I1841" s="86" t="s">
        <v>13</v>
      </c>
      <c r="J1841" s="9"/>
      <c r="K1841" s="8"/>
    </row>
    <row r="1842" spans="1:11" x14ac:dyDescent="0.25">
      <c r="A1842" s="166" t="s">
        <v>6</v>
      </c>
      <c r="B1842" s="167"/>
      <c r="C1842" s="86" t="s">
        <v>13</v>
      </c>
      <c r="D1842" s="9"/>
      <c r="E1842" s="8"/>
      <c r="G1842" s="166" t="s">
        <v>6</v>
      </c>
      <c r="H1842" s="167"/>
      <c r="I1842" s="86" t="s">
        <v>13</v>
      </c>
      <c r="J1842" s="9"/>
      <c r="K1842" s="8"/>
    </row>
    <row r="1843" spans="1:11" x14ac:dyDescent="0.25">
      <c r="A1843" s="166"/>
      <c r="B1843" s="167"/>
      <c r="C1843" s="86"/>
      <c r="D1843" s="9"/>
      <c r="E1843" s="8"/>
      <c r="G1843" s="166"/>
      <c r="H1843" s="167"/>
      <c r="I1843" s="86"/>
      <c r="J1843" s="9"/>
      <c r="K1843" s="8"/>
    </row>
    <row r="1844" spans="1:11" x14ac:dyDescent="0.25">
      <c r="A1844" s="166"/>
      <c r="B1844" s="167"/>
      <c r="C1844" s="86"/>
      <c r="D1844" s="9"/>
      <c r="E1844" s="8"/>
      <c r="G1844" s="166"/>
      <c r="H1844" s="167"/>
      <c r="I1844" s="86"/>
      <c r="J1844" s="9"/>
      <c r="K1844" s="8"/>
    </row>
    <row r="1845" spans="1:11" ht="15.75" thickBot="1" x14ac:dyDescent="0.3">
      <c r="A1845" s="168" t="s">
        <v>14</v>
      </c>
      <c r="B1845" s="169"/>
      <c r="C1845" s="169"/>
      <c r="D1845" s="169"/>
      <c r="E1845" s="170"/>
      <c r="G1845" s="168" t="s">
        <v>14</v>
      </c>
      <c r="H1845" s="169"/>
      <c r="I1845" s="169"/>
      <c r="J1845" s="169"/>
      <c r="K1845" s="170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VLOOKUP(E1830,INVENTORY!$A$2:$N$96,7,FALSE)</f>
        <v>#N/A</v>
      </c>
      <c r="D1847" s="74" t="e">
        <f>VLOOKUP(E1830,INVENTORY!$A$2:$N$96,8,FALSE)</f>
        <v>#N/A</v>
      </c>
      <c r="E1847" s="74" t="e">
        <f>VLOOKUP(E1830,INVENTORY!$A$2:$N$96,9,FALSE)</f>
        <v>#N/A</v>
      </c>
      <c r="G1847" s="74"/>
      <c r="H1847" s="74"/>
      <c r="I1847" s="74" t="e">
        <f>VLOOKUP(K1830,INVENTORY!$A$2:$N$96,7,FALSE)</f>
        <v>#N/A</v>
      </c>
      <c r="J1847" s="74" t="e">
        <f>VLOOKUP(K1830,INVENTORY!$A$2:$N$96,8,FALSE)</f>
        <v>#N/A</v>
      </c>
      <c r="K1847" s="74" t="e">
        <f>VLOOKUP(K1830,INVENTORY!$A$2:$N$96,9,FALSE)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1" t="e">
        <f>"Function Code: "&amp;VLOOKUP(E1830,INVENTORY!$A$2:$Q$96,14,FALSE)</f>
        <v>#N/A</v>
      </c>
      <c r="D1849" s="172"/>
      <c r="E1849" s="173"/>
      <c r="G1849" s="6" t="s">
        <v>4</v>
      </c>
      <c r="H1849" s="5"/>
      <c r="I1849" s="171" t="e">
        <f>"Function Code: "&amp;VLOOKUP(K1830,INVENTORY!$A$2:$Q$96,14,FALSE)</f>
        <v>#N/A</v>
      </c>
      <c r="J1849" s="172"/>
      <c r="K1849" s="173"/>
    </row>
    <row r="1850" spans="1:11" ht="15" customHeight="1" thickBot="1" x14ac:dyDescent="0.3">
      <c r="A1850" s="6"/>
      <c r="B1850" s="5"/>
      <c r="C1850" s="161"/>
      <c r="D1850" s="162"/>
      <c r="E1850" s="163"/>
      <c r="G1850" s="6"/>
      <c r="H1850" s="5"/>
      <c r="I1850" s="161"/>
      <c r="J1850" s="162"/>
      <c r="K1850" s="163"/>
    </row>
    <row r="1851" spans="1:11" ht="15" customHeight="1" thickBot="1" x14ac:dyDescent="0.3">
      <c r="A1851" s="6"/>
      <c r="B1851" s="5"/>
      <c r="C1851" s="161" t="e">
        <f>"Cosmetic Code: "&amp;VLOOKUP(E1830,INVENTORY!$A$2:$Q$96,15,FALSE)</f>
        <v>#N/A</v>
      </c>
      <c r="D1851" s="162"/>
      <c r="E1851" s="163"/>
      <c r="G1851" s="6"/>
      <c r="H1851" s="5"/>
      <c r="I1851" s="161" t="e">
        <f>"Cosmetic Code: "&amp;VLOOKUP(K1830,INVENTORY!$A$2:$Q$96,15,FALSE)</f>
        <v>#N/A</v>
      </c>
      <c r="J1851" s="162"/>
      <c r="K1851" s="163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4" t="s">
        <v>119</v>
      </c>
      <c r="E1855" s="165"/>
      <c r="G1855" s="3" t="s">
        <v>0</v>
      </c>
      <c r="H1855" s="2" t="s">
        <v>0</v>
      </c>
      <c r="I1855" s="1"/>
      <c r="J1855" s="164" t="s">
        <v>119</v>
      </c>
      <c r="K1855" s="165"/>
    </row>
    <row r="1856" spans="1:11" ht="15.75" thickBot="1" x14ac:dyDescent="0.3"/>
    <row r="1857" spans="1:11" ht="15" customHeight="1" x14ac:dyDescent="0.25">
      <c r="A1857" s="174" t="s">
        <v>105</v>
      </c>
      <c r="B1857" s="175"/>
      <c r="C1857" s="175"/>
      <c r="D1857" s="175"/>
      <c r="E1857" s="176"/>
      <c r="G1857" s="174" t="s">
        <v>105</v>
      </c>
      <c r="H1857" s="175"/>
      <c r="I1857" s="175"/>
      <c r="J1857" s="175"/>
      <c r="K1857" s="176"/>
    </row>
    <row r="1858" spans="1:11" ht="15.75" customHeight="1" thickBot="1" x14ac:dyDescent="0.3">
      <c r="A1858" s="177"/>
      <c r="B1858" s="178"/>
      <c r="C1858" s="178"/>
      <c r="D1858" s="178"/>
      <c r="E1858" s="179"/>
      <c r="G1858" s="177"/>
      <c r="H1858" s="178"/>
      <c r="I1858" s="178"/>
      <c r="J1858" s="178"/>
      <c r="K1858" s="179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34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45952.531971875003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45952.531971875003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VLOOKUP(E1859,INVENTORY!$A$2:$N$96,10,FALSE)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VLOOKUP(K1859,INVENTORY!$A$2:$N$96,10,FALSE)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VLOOKUP(E1859,INVENTORY!$A$2:$N$96,2,FALSE)</f>
        <v>#N/A</v>
      </c>
      <c r="C1862" s="36" t="str">
        <f>"Model: "</f>
        <v xml:space="preserve">Model: </v>
      </c>
      <c r="D1862" s="40" t="e">
        <f>VLOOKUP(E1859,INVENTORY!$A$2:$N$96,3,FALSE)</f>
        <v>#N/A</v>
      </c>
      <c r="E1862" s="38"/>
      <c r="G1862" s="34" t="str">
        <f>"Make: "</f>
        <v xml:space="preserve">Make: </v>
      </c>
      <c r="H1862" s="35" t="e">
        <f>VLOOKUP(K1859,INVENTORY!$A$2:$N$96,2,FALSE)</f>
        <v>#N/A</v>
      </c>
      <c r="I1862" s="36" t="str">
        <f>"Model: "</f>
        <v xml:space="preserve">Model: </v>
      </c>
      <c r="J1862" s="40" t="e">
        <f>VLOOKUP(K1859,INVENTORY!$A$2:$N$96,3,FALSE)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VLOOKUP(E1859,INVENTORY!$A$2:$N$96,4,FALSE)&amp;" / "&amp;VLOOKUP(E1859,INVENTORY!$A$2:$N$96,5,FALSE)&amp;"GHz"</f>
        <v>#N/A</v>
      </c>
      <c r="C1863" s="36"/>
      <c r="D1863" s="36" t="str">
        <f>"Memory: "</f>
        <v xml:space="preserve">Memory: </v>
      </c>
      <c r="E1863" s="41" t="e">
        <f>VLOOKUP(E1859,INVENTORY!$A$2:$N$96,6,FALSE)</f>
        <v>#N/A</v>
      </c>
      <c r="G1863" s="34" t="str">
        <f>"CPU/Speed: "</f>
        <v xml:space="preserve">CPU/Speed: </v>
      </c>
      <c r="H1863" s="35" t="e">
        <f>VLOOKUP(K1859,INVENTORY!$A$2:$N$96,4,FALSE)&amp;" / "&amp;VLOOKUP(K1859,INVENTORY!$A$2:$N$96,5,FALSE)&amp;"GHz"</f>
        <v>#N/A</v>
      </c>
      <c r="I1863" s="36"/>
      <c r="J1863" s="36" t="str">
        <f>"Memory: "</f>
        <v xml:space="preserve">Memory: </v>
      </c>
      <c r="K1863" s="75" t="e">
        <f>VLOOKUP(K1859,INVENTORY!$A$2:$N$96,6,FALSE)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0" t="s">
        <v>10</v>
      </c>
      <c r="B1865" s="181"/>
      <c r="C1865" s="87" t="s">
        <v>1</v>
      </c>
      <c r="D1865" s="87" t="s">
        <v>9</v>
      </c>
      <c r="E1865" s="72" t="s">
        <v>8</v>
      </c>
      <c r="G1865" s="180" t="s">
        <v>10</v>
      </c>
      <c r="H1865" s="181"/>
      <c r="I1865" s="87" t="s">
        <v>1</v>
      </c>
      <c r="J1865" s="87" t="s">
        <v>9</v>
      </c>
      <c r="K1865" s="72" t="s">
        <v>8</v>
      </c>
    </row>
    <row r="1866" spans="1:11" x14ac:dyDescent="0.25">
      <c r="A1866" s="166" t="s">
        <v>96</v>
      </c>
      <c r="B1866" s="167"/>
      <c r="C1866" s="86" t="s">
        <v>13</v>
      </c>
      <c r="D1866" s="9"/>
      <c r="E1866" s="8"/>
      <c r="G1866" s="166" t="s">
        <v>96</v>
      </c>
      <c r="H1866" s="167"/>
      <c r="I1866" s="86" t="s">
        <v>13</v>
      </c>
      <c r="J1866" s="9"/>
      <c r="K1866" s="8"/>
    </row>
    <row r="1867" spans="1:11" x14ac:dyDescent="0.25">
      <c r="A1867" s="166" t="s">
        <v>98</v>
      </c>
      <c r="B1867" s="167"/>
      <c r="C1867" s="86" t="s">
        <v>13</v>
      </c>
      <c r="D1867" s="9"/>
      <c r="E1867" s="8"/>
      <c r="G1867" s="166" t="s">
        <v>98</v>
      </c>
      <c r="H1867" s="167"/>
      <c r="I1867" s="86" t="s">
        <v>13</v>
      </c>
      <c r="J1867" s="9"/>
      <c r="K1867" s="8"/>
    </row>
    <row r="1868" spans="1:11" x14ac:dyDescent="0.25">
      <c r="A1868" s="166" t="s">
        <v>97</v>
      </c>
      <c r="B1868" s="167"/>
      <c r="C1868" s="86" t="s">
        <v>13</v>
      </c>
      <c r="D1868" s="9"/>
      <c r="E1868" s="8"/>
      <c r="G1868" s="166" t="s">
        <v>97</v>
      </c>
      <c r="H1868" s="167"/>
      <c r="I1868" s="86" t="s">
        <v>13</v>
      </c>
      <c r="J1868" s="9"/>
      <c r="K1868" s="8"/>
    </row>
    <row r="1869" spans="1:11" x14ac:dyDescent="0.25">
      <c r="A1869" s="166" t="s">
        <v>7</v>
      </c>
      <c r="B1869" s="167"/>
      <c r="C1869" s="86" t="s">
        <v>13</v>
      </c>
      <c r="D1869" s="9"/>
      <c r="E1869" s="8"/>
      <c r="G1869" s="166" t="s">
        <v>7</v>
      </c>
      <c r="H1869" s="167"/>
      <c r="I1869" s="86" t="s">
        <v>13</v>
      </c>
      <c r="J1869" s="9"/>
      <c r="K1869" s="8"/>
    </row>
    <row r="1870" spans="1:11" x14ac:dyDescent="0.25">
      <c r="A1870" s="166" t="s">
        <v>99</v>
      </c>
      <c r="B1870" s="167"/>
      <c r="C1870" s="86" t="s">
        <v>13</v>
      </c>
      <c r="D1870" s="9"/>
      <c r="E1870" s="8"/>
      <c r="G1870" s="166" t="s">
        <v>99</v>
      </c>
      <c r="H1870" s="167"/>
      <c r="I1870" s="86" t="s">
        <v>13</v>
      </c>
      <c r="J1870" s="9"/>
      <c r="K1870" s="8"/>
    </row>
    <row r="1871" spans="1:11" x14ac:dyDescent="0.25">
      <c r="A1871" s="166" t="s">
        <v>6</v>
      </c>
      <c r="B1871" s="167"/>
      <c r="C1871" s="86" t="s">
        <v>13</v>
      </c>
      <c r="D1871" s="9"/>
      <c r="E1871" s="8"/>
      <c r="G1871" s="166" t="s">
        <v>6</v>
      </c>
      <c r="H1871" s="167"/>
      <c r="I1871" s="86" t="s">
        <v>13</v>
      </c>
      <c r="J1871" s="9"/>
      <c r="K1871" s="8"/>
    </row>
    <row r="1872" spans="1:11" x14ac:dyDescent="0.25">
      <c r="A1872" s="166"/>
      <c r="B1872" s="167"/>
      <c r="C1872" s="86"/>
      <c r="D1872" s="9"/>
      <c r="E1872" s="8"/>
      <c r="G1872" s="166"/>
      <c r="H1872" s="167"/>
      <c r="I1872" s="86"/>
      <c r="J1872" s="9"/>
      <c r="K1872" s="8"/>
    </row>
    <row r="1873" spans="1:11" x14ac:dyDescent="0.25">
      <c r="A1873" s="166"/>
      <c r="B1873" s="167"/>
      <c r="C1873" s="86"/>
      <c r="D1873" s="9"/>
      <c r="E1873" s="8"/>
      <c r="G1873" s="166"/>
      <c r="H1873" s="167"/>
      <c r="I1873" s="86"/>
      <c r="J1873" s="9"/>
      <c r="K1873" s="8"/>
    </row>
    <row r="1874" spans="1:11" ht="15.75" thickBot="1" x14ac:dyDescent="0.3">
      <c r="A1874" s="168" t="s">
        <v>14</v>
      </c>
      <c r="B1874" s="169"/>
      <c r="C1874" s="169"/>
      <c r="D1874" s="169"/>
      <c r="E1874" s="170"/>
      <c r="G1874" s="168" t="s">
        <v>14</v>
      </c>
      <c r="H1874" s="169"/>
      <c r="I1874" s="169"/>
      <c r="J1874" s="169"/>
      <c r="K1874" s="170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VLOOKUP(E1859,INVENTORY!$A$2:$N$96,7,FALSE)</f>
        <v>#N/A</v>
      </c>
      <c r="D1876" s="74" t="e">
        <f>VLOOKUP(E1859,INVENTORY!$A$2:$N$96,8,FALSE)</f>
        <v>#N/A</v>
      </c>
      <c r="E1876" s="74" t="e">
        <f>VLOOKUP(E1859,INVENTORY!$A$2:$N$96,9,FALSE)</f>
        <v>#N/A</v>
      </c>
      <c r="G1876" s="74"/>
      <c r="H1876" s="74"/>
      <c r="I1876" s="74" t="e">
        <f>VLOOKUP(K1859,INVENTORY!$A$2:$N$96,7,FALSE)</f>
        <v>#N/A</v>
      </c>
      <c r="J1876" s="74" t="e">
        <f>VLOOKUP(K1859,INVENTORY!$A$2:$N$96,8,FALSE)</f>
        <v>#N/A</v>
      </c>
      <c r="K1876" s="74" t="e">
        <f>VLOOKUP(K1859,INVENTORY!$A$2:$N$96,9,FALSE)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1" t="e">
        <f>"Function Code: "&amp;VLOOKUP(E1859,INVENTORY!$A$2:$Q$96,14,FALSE)</f>
        <v>#N/A</v>
      </c>
      <c r="D1878" s="172"/>
      <c r="E1878" s="173"/>
      <c r="G1878" s="6" t="s">
        <v>4</v>
      </c>
      <c r="H1878" s="5"/>
      <c r="I1878" s="171" t="e">
        <f>"Function Code: "&amp;VLOOKUP(K1859,INVENTORY!$A$2:$Q$96,14,FALSE)</f>
        <v>#N/A</v>
      </c>
      <c r="J1878" s="172"/>
      <c r="K1878" s="173"/>
    </row>
    <row r="1879" spans="1:11" ht="15" customHeight="1" thickBot="1" x14ac:dyDescent="0.3">
      <c r="A1879" s="6"/>
      <c r="B1879" s="5"/>
      <c r="C1879" s="161"/>
      <c r="D1879" s="162"/>
      <c r="E1879" s="163"/>
      <c r="G1879" s="6"/>
      <c r="H1879" s="5"/>
      <c r="I1879" s="161"/>
      <c r="J1879" s="162"/>
      <c r="K1879" s="163"/>
    </row>
    <row r="1880" spans="1:11" ht="15" customHeight="1" thickBot="1" x14ac:dyDescent="0.3">
      <c r="A1880" s="6"/>
      <c r="B1880" s="5"/>
      <c r="C1880" s="161" t="e">
        <f>"Cosmetic Code: "&amp;VLOOKUP(E1859,INVENTORY!$A$2:$Q$96,15,FALSE)</f>
        <v>#N/A</v>
      </c>
      <c r="D1880" s="162"/>
      <c r="E1880" s="163"/>
      <c r="G1880" s="6"/>
      <c r="H1880" s="5"/>
      <c r="I1880" s="161" t="e">
        <f>"Cosmetic Code: "&amp;VLOOKUP(K1859,INVENTORY!$A$2:$Q$96,15,FALSE)</f>
        <v>#N/A</v>
      </c>
      <c r="J1880" s="162"/>
      <c r="K1880" s="163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4" t="s">
        <v>119</v>
      </c>
      <c r="E1884" s="165"/>
      <c r="G1884" s="3" t="s">
        <v>0</v>
      </c>
      <c r="H1884" s="2" t="s">
        <v>0</v>
      </c>
      <c r="I1884" s="1"/>
      <c r="J1884" s="164" t="s">
        <v>119</v>
      </c>
      <c r="K1884" s="165"/>
    </row>
    <row r="1885" spans="1:11" ht="47.25" customHeight="1" thickBot="1" x14ac:dyDescent="0.3"/>
    <row r="1886" spans="1:11" ht="15" customHeight="1" x14ac:dyDescent="0.25">
      <c r="A1886" s="174" t="s">
        <v>105</v>
      </c>
      <c r="B1886" s="175"/>
      <c r="C1886" s="175"/>
      <c r="D1886" s="175"/>
      <c r="E1886" s="176"/>
      <c r="G1886" s="174" t="s">
        <v>105</v>
      </c>
      <c r="H1886" s="175"/>
      <c r="I1886" s="175"/>
      <c r="J1886" s="175"/>
      <c r="K1886" s="176"/>
    </row>
    <row r="1887" spans="1:11" ht="15.75" customHeight="1" thickBot="1" x14ac:dyDescent="0.3">
      <c r="A1887" s="177"/>
      <c r="B1887" s="178"/>
      <c r="C1887" s="178"/>
      <c r="D1887" s="178"/>
      <c r="E1887" s="179"/>
      <c r="G1887" s="177"/>
      <c r="H1887" s="178"/>
      <c r="I1887" s="178"/>
      <c r="J1887" s="178"/>
      <c r="K1887" s="179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35</v>
      </c>
      <c r="G1888" s="11"/>
      <c r="H1888" s="10"/>
      <c r="I1888" s="10"/>
      <c r="J1888" s="33" t="s">
        <v>42</v>
      </c>
      <c r="K1888" s="42">
        <f>'Data-PULLDOWNS'!$B$3*3+E1859</f>
        <v>36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45952.531971875003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45952.531971875003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VLOOKUP(E1888,INVENTORY!$A$2:$N$96,10,FALSE)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VLOOKUP(K1888,INVENTORY!$A$2:$N$96,10,FALSE)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VLOOKUP(E1888,INVENTORY!$A$2:$N$96,2,FALSE)</f>
        <v>#N/A</v>
      </c>
      <c r="C1891" s="36" t="str">
        <f>"Model: "</f>
        <v xml:space="preserve">Model: </v>
      </c>
      <c r="D1891" s="40" t="e">
        <f>VLOOKUP(E1888,INVENTORY!$A$2:$N$96,3,FALSE)</f>
        <v>#N/A</v>
      </c>
      <c r="E1891" s="38"/>
      <c r="G1891" s="34" t="str">
        <f>"Make: "</f>
        <v xml:space="preserve">Make: </v>
      </c>
      <c r="H1891" s="35" t="e">
        <f>VLOOKUP(K1888,INVENTORY!$A$2:$N$96,2,FALSE)</f>
        <v>#N/A</v>
      </c>
      <c r="I1891" s="36" t="str">
        <f>"Model: "</f>
        <v xml:space="preserve">Model: </v>
      </c>
      <c r="J1891" s="40" t="e">
        <f>VLOOKUP(K1888,INVENTORY!$A$2:$N$96,3,FALSE)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VLOOKUP(E1888,INVENTORY!$A$2:$N$96,4,FALSE)&amp;" / "&amp;VLOOKUP(E1888,INVENTORY!$A$2:$N$96,5,FALSE)&amp;"GHz"</f>
        <v>#N/A</v>
      </c>
      <c r="C1892" s="36"/>
      <c r="D1892" s="36" t="str">
        <f>"Memory: "</f>
        <v xml:space="preserve">Memory: </v>
      </c>
      <c r="E1892" s="75" t="e">
        <f>VLOOKUP(E1888,INVENTORY!$A$2:$N$96,6,FALSE)</f>
        <v>#N/A</v>
      </c>
      <c r="G1892" s="34" t="str">
        <f>"CPU/Speed: "</f>
        <v xml:space="preserve">CPU/Speed: </v>
      </c>
      <c r="H1892" s="35" t="e">
        <f>VLOOKUP(K1888,INVENTORY!$A$2:$N$96,4,FALSE)&amp;" / "&amp;VLOOKUP(K1888,INVENTORY!$A$2:$N$96,5,FALSE)&amp;"GHz"</f>
        <v>#N/A</v>
      </c>
      <c r="I1892" s="36"/>
      <c r="J1892" s="36" t="str">
        <f>"Memory: "</f>
        <v xml:space="preserve">Memory: </v>
      </c>
      <c r="K1892" s="75" t="e">
        <f>VLOOKUP(K1888,INVENTORY!$A$2:$N$96,6,FALSE)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0" t="s">
        <v>10</v>
      </c>
      <c r="B1894" s="181"/>
      <c r="C1894" s="87" t="s">
        <v>1</v>
      </c>
      <c r="D1894" s="87" t="s">
        <v>9</v>
      </c>
      <c r="E1894" s="72" t="s">
        <v>8</v>
      </c>
      <c r="G1894" s="180" t="s">
        <v>10</v>
      </c>
      <c r="H1894" s="181"/>
      <c r="I1894" s="87" t="s">
        <v>1</v>
      </c>
      <c r="J1894" s="87" t="s">
        <v>9</v>
      </c>
      <c r="K1894" s="72" t="s">
        <v>8</v>
      </c>
    </row>
    <row r="1895" spans="1:11" x14ac:dyDescent="0.25">
      <c r="A1895" s="166" t="s">
        <v>96</v>
      </c>
      <c r="B1895" s="167"/>
      <c r="C1895" s="86" t="s">
        <v>13</v>
      </c>
      <c r="D1895" s="9"/>
      <c r="E1895" s="8"/>
      <c r="G1895" s="166" t="s">
        <v>96</v>
      </c>
      <c r="H1895" s="167"/>
      <c r="I1895" s="86" t="s">
        <v>13</v>
      </c>
      <c r="J1895" s="9"/>
      <c r="K1895" s="8"/>
    </row>
    <row r="1896" spans="1:11" x14ac:dyDescent="0.25">
      <c r="A1896" s="166" t="s">
        <v>98</v>
      </c>
      <c r="B1896" s="167"/>
      <c r="C1896" s="86" t="s">
        <v>13</v>
      </c>
      <c r="D1896" s="9"/>
      <c r="E1896" s="8"/>
      <c r="G1896" s="166" t="s">
        <v>98</v>
      </c>
      <c r="H1896" s="167"/>
      <c r="I1896" s="86" t="s">
        <v>13</v>
      </c>
      <c r="J1896" s="9"/>
      <c r="K1896" s="8"/>
    </row>
    <row r="1897" spans="1:11" x14ac:dyDescent="0.25">
      <c r="A1897" s="166" t="s">
        <v>97</v>
      </c>
      <c r="B1897" s="167"/>
      <c r="C1897" s="86" t="s">
        <v>13</v>
      </c>
      <c r="D1897" s="9"/>
      <c r="E1897" s="8"/>
      <c r="G1897" s="166" t="s">
        <v>97</v>
      </c>
      <c r="H1897" s="167"/>
      <c r="I1897" s="86" t="s">
        <v>13</v>
      </c>
      <c r="J1897" s="9"/>
      <c r="K1897" s="8"/>
    </row>
    <row r="1898" spans="1:11" x14ac:dyDescent="0.25">
      <c r="A1898" s="166" t="s">
        <v>7</v>
      </c>
      <c r="B1898" s="167"/>
      <c r="C1898" s="86" t="s">
        <v>13</v>
      </c>
      <c r="D1898" s="9"/>
      <c r="E1898" s="8"/>
      <c r="G1898" s="166" t="s">
        <v>7</v>
      </c>
      <c r="H1898" s="167"/>
      <c r="I1898" s="86" t="s">
        <v>13</v>
      </c>
      <c r="J1898" s="9"/>
      <c r="K1898" s="8"/>
    </row>
    <row r="1899" spans="1:11" x14ac:dyDescent="0.25">
      <c r="A1899" s="166" t="s">
        <v>99</v>
      </c>
      <c r="B1899" s="167"/>
      <c r="C1899" s="86" t="s">
        <v>13</v>
      </c>
      <c r="D1899" s="9"/>
      <c r="E1899" s="8"/>
      <c r="G1899" s="166" t="s">
        <v>99</v>
      </c>
      <c r="H1899" s="167"/>
      <c r="I1899" s="86" t="s">
        <v>13</v>
      </c>
      <c r="J1899" s="9"/>
      <c r="K1899" s="8"/>
    </row>
    <row r="1900" spans="1:11" x14ac:dyDescent="0.25">
      <c r="A1900" s="166" t="s">
        <v>6</v>
      </c>
      <c r="B1900" s="167"/>
      <c r="C1900" s="86" t="s">
        <v>13</v>
      </c>
      <c r="D1900" s="9"/>
      <c r="E1900" s="8"/>
      <c r="G1900" s="166" t="s">
        <v>6</v>
      </c>
      <c r="H1900" s="167"/>
      <c r="I1900" s="86" t="s">
        <v>13</v>
      </c>
      <c r="J1900" s="9"/>
      <c r="K1900" s="8"/>
    </row>
    <row r="1901" spans="1:11" x14ac:dyDescent="0.25">
      <c r="A1901" s="166"/>
      <c r="B1901" s="167"/>
      <c r="C1901" s="86"/>
      <c r="D1901" s="9"/>
      <c r="E1901" s="8"/>
      <c r="G1901" s="166"/>
      <c r="H1901" s="167"/>
      <c r="I1901" s="86"/>
      <c r="J1901" s="9"/>
      <c r="K1901" s="8"/>
    </row>
    <row r="1902" spans="1:11" x14ac:dyDescent="0.25">
      <c r="A1902" s="166"/>
      <c r="B1902" s="167"/>
      <c r="C1902" s="86"/>
      <c r="D1902" s="9"/>
      <c r="E1902" s="8"/>
      <c r="G1902" s="166"/>
      <c r="H1902" s="167"/>
      <c r="I1902" s="86"/>
      <c r="J1902" s="9"/>
      <c r="K1902" s="8"/>
    </row>
    <row r="1903" spans="1:11" ht="15.75" thickBot="1" x14ac:dyDescent="0.3">
      <c r="A1903" s="168" t="s">
        <v>14</v>
      </c>
      <c r="B1903" s="169"/>
      <c r="C1903" s="169"/>
      <c r="D1903" s="169"/>
      <c r="E1903" s="170"/>
      <c r="G1903" s="168" t="s">
        <v>14</v>
      </c>
      <c r="H1903" s="169"/>
      <c r="I1903" s="169"/>
      <c r="J1903" s="169"/>
      <c r="K1903" s="170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VLOOKUP(E1888,INVENTORY!$A$2:$N$96,7,FALSE)</f>
        <v>#N/A</v>
      </c>
      <c r="D1905" s="74" t="e">
        <f>VLOOKUP(E1888,INVENTORY!$A$2:$N$96,8,FALSE)</f>
        <v>#N/A</v>
      </c>
      <c r="E1905" s="74" t="e">
        <f>VLOOKUP(E1888,INVENTORY!$A$2:$N$96,9,FALSE)</f>
        <v>#N/A</v>
      </c>
      <c r="G1905" s="74"/>
      <c r="H1905" s="74"/>
      <c r="I1905" s="74" t="e">
        <f>VLOOKUP(K1888,INVENTORY!$A$2:$N$96,7,FALSE)</f>
        <v>#N/A</v>
      </c>
      <c r="J1905" s="74" t="e">
        <f>VLOOKUP(K1888,INVENTORY!$A$2:$N$96,8,FALSE)</f>
        <v>#N/A</v>
      </c>
      <c r="K1905" s="74" t="e">
        <f>VLOOKUP(K1888,INVENTORY!$A$2:$N$96,9,FALSE)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1" t="e">
        <f>"Function Code: "&amp;VLOOKUP(E1888,INVENTORY!$A$2:$Q$96,14,FALSE)</f>
        <v>#N/A</v>
      </c>
      <c r="D1907" s="172"/>
      <c r="E1907" s="173"/>
      <c r="G1907" s="6" t="s">
        <v>4</v>
      </c>
      <c r="H1907" s="5"/>
      <c r="I1907" s="171" t="e">
        <f>"Function Code: "&amp;VLOOKUP(K1888,INVENTORY!$A$2:$Q$96,14,FALSE)</f>
        <v>#N/A</v>
      </c>
      <c r="J1907" s="172"/>
      <c r="K1907" s="173"/>
    </row>
    <row r="1908" spans="1:11" ht="15" customHeight="1" thickBot="1" x14ac:dyDescent="0.3">
      <c r="A1908" s="6"/>
      <c r="B1908" s="5"/>
      <c r="C1908" s="161"/>
      <c r="D1908" s="162"/>
      <c r="E1908" s="163"/>
      <c r="G1908" s="6"/>
      <c r="H1908" s="5"/>
      <c r="I1908" s="161"/>
      <c r="J1908" s="162"/>
      <c r="K1908" s="163"/>
    </row>
    <row r="1909" spans="1:11" ht="15" customHeight="1" thickBot="1" x14ac:dyDescent="0.3">
      <c r="A1909" s="6"/>
      <c r="B1909" s="5"/>
      <c r="C1909" s="161" t="e">
        <f>"Cosmetic Code: "&amp;VLOOKUP(E1888,INVENTORY!$A$2:$Q$96,15,FALSE)</f>
        <v>#N/A</v>
      </c>
      <c r="D1909" s="162"/>
      <c r="E1909" s="163"/>
      <c r="G1909" s="6"/>
      <c r="H1909" s="5"/>
      <c r="I1909" s="161" t="e">
        <f>"Cosmetic Code: "&amp;VLOOKUP(K1888,INVENTORY!$A$2:$Q$96,15,FALSE)</f>
        <v>#N/A</v>
      </c>
      <c r="J1909" s="162"/>
      <c r="K1909" s="163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4" t="s">
        <v>119</v>
      </c>
      <c r="E1913" s="165"/>
      <c r="G1913" s="3" t="s">
        <v>0</v>
      </c>
      <c r="H1913" s="2" t="s">
        <v>0</v>
      </c>
      <c r="I1913" s="1"/>
      <c r="J1913" s="164" t="s">
        <v>119</v>
      </c>
      <c r="K1913" s="165"/>
    </row>
    <row r="1914" spans="1:11" ht="15.75" thickBot="1" x14ac:dyDescent="0.3"/>
    <row r="1915" spans="1:11" ht="15" customHeight="1" x14ac:dyDescent="0.25">
      <c r="A1915" s="174" t="s">
        <v>105</v>
      </c>
      <c r="B1915" s="175"/>
      <c r="C1915" s="175"/>
      <c r="D1915" s="175"/>
      <c r="E1915" s="176"/>
      <c r="G1915" s="174" t="s">
        <v>105</v>
      </c>
      <c r="H1915" s="175"/>
      <c r="I1915" s="175"/>
      <c r="J1915" s="175"/>
      <c r="K1915" s="176"/>
    </row>
    <row r="1916" spans="1:11" ht="15.75" customHeight="1" thickBot="1" x14ac:dyDescent="0.3">
      <c r="A1916" s="177"/>
      <c r="B1916" s="178"/>
      <c r="C1916" s="178"/>
      <c r="D1916" s="178"/>
      <c r="E1916" s="179"/>
      <c r="G1916" s="177"/>
      <c r="H1916" s="178"/>
      <c r="I1916" s="178"/>
      <c r="J1916" s="178"/>
      <c r="K1916" s="179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35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45952.531971875003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45952.531971875003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VLOOKUP(E1917,INVENTORY!$A$2:$N$96,10,FALSE)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VLOOKUP(K1917,INVENTORY!$A$2:$N$96,10,FALSE)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VLOOKUP(E1917,INVENTORY!$A$2:$N$96,2,FALSE)</f>
        <v>#N/A</v>
      </c>
      <c r="C1920" s="36" t="str">
        <f>"Model: "</f>
        <v xml:space="preserve">Model: </v>
      </c>
      <c r="D1920" s="40" t="e">
        <f>VLOOKUP(E1917,INVENTORY!$A$2:$N$96,3,FALSE)</f>
        <v>#N/A</v>
      </c>
      <c r="E1920" s="38"/>
      <c r="G1920" s="34" t="str">
        <f>"Make: "</f>
        <v xml:space="preserve">Make: </v>
      </c>
      <c r="H1920" s="35" t="e">
        <f>VLOOKUP(K1917,INVENTORY!$A$2:$N$96,2,FALSE)</f>
        <v>#N/A</v>
      </c>
      <c r="I1920" s="36" t="str">
        <f>"Model: "</f>
        <v xml:space="preserve">Model: </v>
      </c>
      <c r="J1920" s="40" t="e">
        <f>VLOOKUP(K1917,INVENTORY!$A$2:$N$96,3,FALSE)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VLOOKUP(E1917,INVENTORY!$A$2:$N$96,4,FALSE)&amp;" / "&amp;VLOOKUP(E1917,INVENTORY!$A$2:$N$96,5,FALSE)&amp;"GHz"</f>
        <v>#N/A</v>
      </c>
      <c r="C1921" s="36"/>
      <c r="D1921" s="36" t="str">
        <f>"Memory: "</f>
        <v xml:space="preserve">Memory: </v>
      </c>
      <c r="E1921" s="41" t="e">
        <f>VLOOKUP(E1917,INVENTORY!$A$2:$N$96,6,FALSE)</f>
        <v>#N/A</v>
      </c>
      <c r="G1921" s="34" t="str">
        <f>"CPU/Speed: "</f>
        <v xml:space="preserve">CPU/Speed: </v>
      </c>
      <c r="H1921" s="35" t="e">
        <f>VLOOKUP(K1917,INVENTORY!$A$2:$N$96,4,FALSE)&amp;" / "&amp;VLOOKUP(K1917,INVENTORY!$A$2:$N$96,5,FALSE)&amp;"GHz"</f>
        <v>#N/A</v>
      </c>
      <c r="I1921" s="36"/>
      <c r="J1921" s="36" t="str">
        <f>"Memory: "</f>
        <v xml:space="preserve">Memory: </v>
      </c>
      <c r="K1921" s="75" t="e">
        <f>VLOOKUP(K1917,INVENTORY!$A$2:$N$96,6,FALSE)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0" t="s">
        <v>10</v>
      </c>
      <c r="B1923" s="181"/>
      <c r="C1923" s="87" t="s">
        <v>1</v>
      </c>
      <c r="D1923" s="87" t="s">
        <v>9</v>
      </c>
      <c r="E1923" s="72" t="s">
        <v>8</v>
      </c>
      <c r="G1923" s="180" t="s">
        <v>10</v>
      </c>
      <c r="H1923" s="181"/>
      <c r="I1923" s="87" t="s">
        <v>1</v>
      </c>
      <c r="J1923" s="87" t="s">
        <v>9</v>
      </c>
      <c r="K1923" s="72" t="s">
        <v>8</v>
      </c>
    </row>
    <row r="1924" spans="1:11" x14ac:dyDescent="0.25">
      <c r="A1924" s="166" t="s">
        <v>96</v>
      </c>
      <c r="B1924" s="167"/>
      <c r="C1924" s="86" t="s">
        <v>13</v>
      </c>
      <c r="D1924" s="9"/>
      <c r="E1924" s="8"/>
      <c r="G1924" s="166" t="s">
        <v>96</v>
      </c>
      <c r="H1924" s="167"/>
      <c r="I1924" s="86" t="s">
        <v>13</v>
      </c>
      <c r="J1924" s="9"/>
      <c r="K1924" s="8"/>
    </row>
    <row r="1925" spans="1:11" x14ac:dyDescent="0.25">
      <c r="A1925" s="166" t="s">
        <v>98</v>
      </c>
      <c r="B1925" s="167"/>
      <c r="C1925" s="86" t="s">
        <v>13</v>
      </c>
      <c r="D1925" s="9"/>
      <c r="E1925" s="8"/>
      <c r="G1925" s="166" t="s">
        <v>98</v>
      </c>
      <c r="H1925" s="167"/>
      <c r="I1925" s="86" t="s">
        <v>13</v>
      </c>
      <c r="J1925" s="9"/>
      <c r="K1925" s="8"/>
    </row>
    <row r="1926" spans="1:11" x14ac:dyDescent="0.25">
      <c r="A1926" s="166" t="s">
        <v>97</v>
      </c>
      <c r="B1926" s="167"/>
      <c r="C1926" s="86" t="s">
        <v>13</v>
      </c>
      <c r="D1926" s="9"/>
      <c r="E1926" s="8"/>
      <c r="G1926" s="166" t="s">
        <v>97</v>
      </c>
      <c r="H1926" s="167"/>
      <c r="I1926" s="86" t="s">
        <v>13</v>
      </c>
      <c r="J1926" s="9"/>
      <c r="K1926" s="8"/>
    </row>
    <row r="1927" spans="1:11" x14ac:dyDescent="0.25">
      <c r="A1927" s="166" t="s">
        <v>7</v>
      </c>
      <c r="B1927" s="167"/>
      <c r="C1927" s="86" t="s">
        <v>13</v>
      </c>
      <c r="D1927" s="9"/>
      <c r="E1927" s="8"/>
      <c r="G1927" s="166" t="s">
        <v>7</v>
      </c>
      <c r="H1927" s="167"/>
      <c r="I1927" s="86" t="s">
        <v>13</v>
      </c>
      <c r="J1927" s="9"/>
      <c r="K1927" s="8"/>
    </row>
    <row r="1928" spans="1:11" x14ac:dyDescent="0.25">
      <c r="A1928" s="166" t="s">
        <v>99</v>
      </c>
      <c r="B1928" s="167"/>
      <c r="C1928" s="86" t="s">
        <v>13</v>
      </c>
      <c r="D1928" s="9"/>
      <c r="E1928" s="8"/>
      <c r="G1928" s="166" t="s">
        <v>99</v>
      </c>
      <c r="H1928" s="167"/>
      <c r="I1928" s="86" t="s">
        <v>13</v>
      </c>
      <c r="J1928" s="9"/>
      <c r="K1928" s="8"/>
    </row>
    <row r="1929" spans="1:11" x14ac:dyDescent="0.25">
      <c r="A1929" s="166" t="s">
        <v>6</v>
      </c>
      <c r="B1929" s="167"/>
      <c r="C1929" s="86" t="s">
        <v>13</v>
      </c>
      <c r="D1929" s="9"/>
      <c r="E1929" s="8"/>
      <c r="G1929" s="166" t="s">
        <v>6</v>
      </c>
      <c r="H1929" s="167"/>
      <c r="I1929" s="86" t="s">
        <v>13</v>
      </c>
      <c r="J1929" s="9"/>
      <c r="K1929" s="8"/>
    </row>
    <row r="1930" spans="1:11" x14ac:dyDescent="0.25">
      <c r="A1930" s="166"/>
      <c r="B1930" s="167"/>
      <c r="C1930" s="86"/>
      <c r="D1930" s="9"/>
      <c r="E1930" s="8"/>
      <c r="G1930" s="166"/>
      <c r="H1930" s="167"/>
      <c r="I1930" s="86"/>
      <c r="J1930" s="9"/>
      <c r="K1930" s="8"/>
    </row>
    <row r="1931" spans="1:11" x14ac:dyDescent="0.25">
      <c r="A1931" s="166"/>
      <c r="B1931" s="167"/>
      <c r="C1931" s="86"/>
      <c r="D1931" s="9"/>
      <c r="E1931" s="8"/>
      <c r="G1931" s="166"/>
      <c r="H1931" s="167"/>
      <c r="I1931" s="86"/>
      <c r="J1931" s="9"/>
      <c r="K1931" s="8"/>
    </row>
    <row r="1932" spans="1:11" ht="15.75" thickBot="1" x14ac:dyDescent="0.3">
      <c r="A1932" s="168" t="s">
        <v>14</v>
      </c>
      <c r="B1932" s="169"/>
      <c r="C1932" s="169"/>
      <c r="D1932" s="169"/>
      <c r="E1932" s="170"/>
      <c r="G1932" s="168" t="s">
        <v>14</v>
      </c>
      <c r="H1932" s="169"/>
      <c r="I1932" s="169"/>
      <c r="J1932" s="169"/>
      <c r="K1932" s="170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VLOOKUP(E1917,INVENTORY!$A$2:$N$96,7,FALSE)</f>
        <v>#N/A</v>
      </c>
      <c r="D1934" s="74" t="e">
        <f>VLOOKUP(E1917,INVENTORY!$A$2:$N$96,8,FALSE)</f>
        <v>#N/A</v>
      </c>
      <c r="E1934" s="74" t="e">
        <f>VLOOKUP(E1917,INVENTORY!$A$2:$N$96,9,FALSE)</f>
        <v>#N/A</v>
      </c>
      <c r="G1934" s="74"/>
      <c r="H1934" s="74"/>
      <c r="I1934" s="74" t="e">
        <f>VLOOKUP(K1917,INVENTORY!$A$2:$N$96,7,FALSE)</f>
        <v>#N/A</v>
      </c>
      <c r="J1934" s="74" t="e">
        <f>VLOOKUP(K1917,INVENTORY!$A$2:$N$96,8,FALSE)</f>
        <v>#N/A</v>
      </c>
      <c r="K1934" s="74" t="e">
        <f>VLOOKUP(K1917,INVENTORY!$A$2:$N$96,9,FALSE)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1" t="e">
        <f>"Function Code: "&amp;VLOOKUP(E1917,INVENTORY!$A$2:$Q$96,14,FALSE)</f>
        <v>#N/A</v>
      </c>
      <c r="D1936" s="172"/>
      <c r="E1936" s="173"/>
      <c r="G1936" s="6" t="s">
        <v>4</v>
      </c>
      <c r="H1936" s="5"/>
      <c r="I1936" s="171" t="e">
        <f>"Function Code: "&amp;VLOOKUP(K1917,INVENTORY!$A$2:$Q$96,14,FALSE)</f>
        <v>#N/A</v>
      </c>
      <c r="J1936" s="172"/>
      <c r="K1936" s="173"/>
    </row>
    <row r="1937" spans="1:11" ht="15" customHeight="1" thickBot="1" x14ac:dyDescent="0.3">
      <c r="A1937" s="6"/>
      <c r="B1937" s="5"/>
      <c r="C1937" s="161"/>
      <c r="D1937" s="162"/>
      <c r="E1937" s="163"/>
      <c r="G1937" s="6"/>
      <c r="H1937" s="5"/>
      <c r="I1937" s="161"/>
      <c r="J1937" s="162"/>
      <c r="K1937" s="163"/>
    </row>
    <row r="1938" spans="1:11" ht="15" customHeight="1" thickBot="1" x14ac:dyDescent="0.3">
      <c r="A1938" s="6"/>
      <c r="B1938" s="5"/>
      <c r="C1938" s="161" t="e">
        <f>"Cosmetic Code: "&amp;VLOOKUP(E1917,INVENTORY!$A$2:$Q$96,15,FALSE)</f>
        <v>#N/A</v>
      </c>
      <c r="D1938" s="162"/>
      <c r="E1938" s="163"/>
      <c r="G1938" s="6"/>
      <c r="H1938" s="5"/>
      <c r="I1938" s="161" t="e">
        <f>"Cosmetic Code: "&amp;VLOOKUP(K1917,INVENTORY!$A$2:$Q$96,15,FALSE)</f>
        <v>#N/A</v>
      </c>
      <c r="J1938" s="162"/>
      <c r="K1938" s="163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4" t="s">
        <v>119</v>
      </c>
      <c r="E1942" s="165"/>
      <c r="G1942" s="3" t="s">
        <v>0</v>
      </c>
      <c r="H1942" s="2" t="s">
        <v>0</v>
      </c>
      <c r="I1942" s="1"/>
      <c r="J1942" s="164" t="s">
        <v>119</v>
      </c>
      <c r="K1942" s="165"/>
    </row>
    <row r="1943" spans="1:11" ht="47.25" customHeight="1" thickBot="1" x14ac:dyDescent="0.3"/>
    <row r="1944" spans="1:11" ht="15" customHeight="1" x14ac:dyDescent="0.25">
      <c r="A1944" s="174" t="s">
        <v>105</v>
      </c>
      <c r="B1944" s="175"/>
      <c r="C1944" s="175"/>
      <c r="D1944" s="175"/>
      <c r="E1944" s="176"/>
      <c r="G1944" s="174" t="s">
        <v>105</v>
      </c>
      <c r="H1944" s="175"/>
      <c r="I1944" s="175"/>
      <c r="J1944" s="175"/>
      <c r="K1944" s="176"/>
    </row>
    <row r="1945" spans="1:11" ht="15.75" customHeight="1" thickBot="1" x14ac:dyDescent="0.3">
      <c r="A1945" s="177"/>
      <c r="B1945" s="178"/>
      <c r="C1945" s="178"/>
      <c r="D1945" s="178"/>
      <c r="E1945" s="179"/>
      <c r="G1945" s="177"/>
      <c r="H1945" s="178"/>
      <c r="I1945" s="178"/>
      <c r="J1945" s="178"/>
      <c r="K1945" s="179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36</v>
      </c>
      <c r="G1946" s="11"/>
      <c r="H1946" s="10"/>
      <c r="I1946" s="10"/>
      <c r="J1946" s="33" t="s">
        <v>42</v>
      </c>
      <c r="K1946" s="42">
        <f>'Data-PULLDOWNS'!$B$3*3+E1917</f>
        <v>37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45952.531971875003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45952.531971875003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VLOOKUP(E1946,INVENTORY!$A$2:$N$96,10,FALSE)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VLOOKUP(K1946,INVENTORY!$A$2:$N$96,10,FALSE)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VLOOKUP(E1946,INVENTORY!$A$2:$N$96,2,FALSE)</f>
        <v>#N/A</v>
      </c>
      <c r="C1949" s="36" t="str">
        <f>"Model: "</f>
        <v xml:space="preserve">Model: </v>
      </c>
      <c r="D1949" s="40" t="e">
        <f>VLOOKUP(E1946,INVENTORY!$A$2:$N$96,3,FALSE)</f>
        <v>#N/A</v>
      </c>
      <c r="E1949" s="38"/>
      <c r="G1949" s="34" t="str">
        <f>"Make: "</f>
        <v xml:space="preserve">Make: </v>
      </c>
      <c r="H1949" s="35" t="e">
        <f>VLOOKUP(K1946,INVENTORY!$A$2:$N$96,2,FALSE)</f>
        <v>#N/A</v>
      </c>
      <c r="I1949" s="36" t="str">
        <f>"Model: "</f>
        <v xml:space="preserve">Model: </v>
      </c>
      <c r="J1949" s="40" t="e">
        <f>VLOOKUP(K1946,INVENTORY!$A$2:$N$96,3,FALSE)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VLOOKUP(E1946,INVENTORY!$A$2:$N$96,4,FALSE)&amp;" / "&amp;VLOOKUP(E1946,INVENTORY!$A$2:$N$96,5,FALSE)&amp;"GHz"</f>
        <v>#N/A</v>
      </c>
      <c r="C1950" s="36"/>
      <c r="D1950" s="36" t="str">
        <f>"Memory: "</f>
        <v xml:space="preserve">Memory: </v>
      </c>
      <c r="E1950" s="75" t="e">
        <f>VLOOKUP(E1946,INVENTORY!$A$2:$N$96,6,FALSE)</f>
        <v>#N/A</v>
      </c>
      <c r="G1950" s="34" t="str">
        <f>"CPU/Speed: "</f>
        <v xml:space="preserve">CPU/Speed: </v>
      </c>
      <c r="H1950" s="35" t="e">
        <f>VLOOKUP(K1946,INVENTORY!$A$2:$N$96,4,FALSE)&amp;" / "&amp;VLOOKUP(K1946,INVENTORY!$A$2:$N$96,5,FALSE)&amp;"GHz"</f>
        <v>#N/A</v>
      </c>
      <c r="I1950" s="36"/>
      <c r="J1950" s="36" t="str">
        <f>"Memory: "</f>
        <v xml:space="preserve">Memory: </v>
      </c>
      <c r="K1950" s="75" t="e">
        <f>VLOOKUP(K1946,INVENTORY!$A$2:$N$96,6,FALSE)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0" t="s">
        <v>10</v>
      </c>
      <c r="B1952" s="181"/>
      <c r="C1952" s="87" t="s">
        <v>1</v>
      </c>
      <c r="D1952" s="87" t="s">
        <v>9</v>
      </c>
      <c r="E1952" s="72" t="s">
        <v>8</v>
      </c>
      <c r="G1952" s="180" t="s">
        <v>10</v>
      </c>
      <c r="H1952" s="181"/>
      <c r="I1952" s="87" t="s">
        <v>1</v>
      </c>
      <c r="J1952" s="87" t="s">
        <v>9</v>
      </c>
      <c r="K1952" s="72" t="s">
        <v>8</v>
      </c>
    </row>
    <row r="1953" spans="1:11" x14ac:dyDescent="0.25">
      <c r="A1953" s="166" t="s">
        <v>96</v>
      </c>
      <c r="B1953" s="167"/>
      <c r="C1953" s="86" t="s">
        <v>13</v>
      </c>
      <c r="D1953" s="9"/>
      <c r="E1953" s="8"/>
      <c r="G1953" s="166" t="s">
        <v>96</v>
      </c>
      <c r="H1953" s="167"/>
      <c r="I1953" s="86" t="s">
        <v>13</v>
      </c>
      <c r="J1953" s="9"/>
      <c r="K1953" s="8"/>
    </row>
    <row r="1954" spans="1:11" x14ac:dyDescent="0.25">
      <c r="A1954" s="166" t="s">
        <v>98</v>
      </c>
      <c r="B1954" s="167"/>
      <c r="C1954" s="86" t="s">
        <v>13</v>
      </c>
      <c r="D1954" s="9"/>
      <c r="E1954" s="8"/>
      <c r="G1954" s="166" t="s">
        <v>98</v>
      </c>
      <c r="H1954" s="167"/>
      <c r="I1954" s="86" t="s">
        <v>13</v>
      </c>
      <c r="J1954" s="9"/>
      <c r="K1954" s="8"/>
    </row>
    <row r="1955" spans="1:11" x14ac:dyDescent="0.25">
      <c r="A1955" s="166" t="s">
        <v>97</v>
      </c>
      <c r="B1955" s="167"/>
      <c r="C1955" s="86" t="s">
        <v>13</v>
      </c>
      <c r="D1955" s="9"/>
      <c r="E1955" s="8"/>
      <c r="G1955" s="166" t="s">
        <v>97</v>
      </c>
      <c r="H1955" s="167"/>
      <c r="I1955" s="86" t="s">
        <v>13</v>
      </c>
      <c r="J1955" s="9"/>
      <c r="K1955" s="8"/>
    </row>
    <row r="1956" spans="1:11" x14ac:dyDescent="0.25">
      <c r="A1956" s="166" t="s">
        <v>7</v>
      </c>
      <c r="B1956" s="167"/>
      <c r="C1956" s="86" t="s">
        <v>13</v>
      </c>
      <c r="D1956" s="9"/>
      <c r="E1956" s="8"/>
      <c r="G1956" s="166" t="s">
        <v>7</v>
      </c>
      <c r="H1956" s="167"/>
      <c r="I1956" s="86" t="s">
        <v>13</v>
      </c>
      <c r="J1956" s="9"/>
      <c r="K1956" s="8"/>
    </row>
    <row r="1957" spans="1:11" x14ac:dyDescent="0.25">
      <c r="A1957" s="166" t="s">
        <v>99</v>
      </c>
      <c r="B1957" s="167"/>
      <c r="C1957" s="86" t="s">
        <v>13</v>
      </c>
      <c r="D1957" s="9"/>
      <c r="E1957" s="8"/>
      <c r="G1957" s="166" t="s">
        <v>99</v>
      </c>
      <c r="H1957" s="167"/>
      <c r="I1957" s="86" t="s">
        <v>13</v>
      </c>
      <c r="J1957" s="9"/>
      <c r="K1957" s="8"/>
    </row>
    <row r="1958" spans="1:11" x14ac:dyDescent="0.25">
      <c r="A1958" s="166" t="s">
        <v>6</v>
      </c>
      <c r="B1958" s="167"/>
      <c r="C1958" s="86" t="s">
        <v>13</v>
      </c>
      <c r="D1958" s="9"/>
      <c r="E1958" s="8"/>
      <c r="G1958" s="166" t="s">
        <v>6</v>
      </c>
      <c r="H1958" s="167"/>
      <c r="I1958" s="86" t="s">
        <v>13</v>
      </c>
      <c r="J1958" s="9"/>
      <c r="K1958" s="8"/>
    </row>
    <row r="1959" spans="1:11" x14ac:dyDescent="0.25">
      <c r="A1959" s="166"/>
      <c r="B1959" s="167"/>
      <c r="C1959" s="86"/>
      <c r="D1959" s="9"/>
      <c r="E1959" s="8"/>
      <c r="G1959" s="166"/>
      <c r="H1959" s="167"/>
      <c r="I1959" s="86"/>
      <c r="J1959" s="9"/>
      <c r="K1959" s="8"/>
    </row>
    <row r="1960" spans="1:11" x14ac:dyDescent="0.25">
      <c r="A1960" s="166"/>
      <c r="B1960" s="167"/>
      <c r="C1960" s="86"/>
      <c r="D1960" s="9"/>
      <c r="E1960" s="8"/>
      <c r="G1960" s="166"/>
      <c r="H1960" s="167"/>
      <c r="I1960" s="86"/>
      <c r="J1960" s="9"/>
      <c r="K1960" s="8"/>
    </row>
    <row r="1961" spans="1:11" ht="15.75" thickBot="1" x14ac:dyDescent="0.3">
      <c r="A1961" s="168" t="s">
        <v>14</v>
      </c>
      <c r="B1961" s="169"/>
      <c r="C1961" s="169"/>
      <c r="D1961" s="169"/>
      <c r="E1961" s="170"/>
      <c r="G1961" s="168" t="s">
        <v>14</v>
      </c>
      <c r="H1961" s="169"/>
      <c r="I1961" s="169"/>
      <c r="J1961" s="169"/>
      <c r="K1961" s="170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VLOOKUP(E1946,INVENTORY!$A$2:$N$96,7,FALSE)</f>
        <v>#N/A</v>
      </c>
      <c r="D1963" s="74" t="e">
        <f>VLOOKUP(E1946,INVENTORY!$A$2:$N$96,8,FALSE)</f>
        <v>#N/A</v>
      </c>
      <c r="E1963" s="74" t="e">
        <f>VLOOKUP(E1946,INVENTORY!$A$2:$N$96,9,FALSE)</f>
        <v>#N/A</v>
      </c>
      <c r="G1963" s="74"/>
      <c r="H1963" s="74"/>
      <c r="I1963" s="74" t="e">
        <f>VLOOKUP(K1946,INVENTORY!$A$2:$N$96,7,FALSE)</f>
        <v>#N/A</v>
      </c>
      <c r="J1963" s="74" t="e">
        <f>VLOOKUP(K1946,INVENTORY!$A$2:$N$96,8,FALSE)</f>
        <v>#N/A</v>
      </c>
      <c r="K1963" s="74" t="e">
        <f>VLOOKUP(K1946,INVENTORY!$A$2:$N$96,9,FALSE)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1" t="e">
        <f>"Function Code: "&amp;VLOOKUP(E1946,INVENTORY!$A$2:$Q$96,14,FALSE)</f>
        <v>#N/A</v>
      </c>
      <c r="D1965" s="172"/>
      <c r="E1965" s="173"/>
      <c r="G1965" s="6" t="s">
        <v>4</v>
      </c>
      <c r="H1965" s="5"/>
      <c r="I1965" s="171" t="e">
        <f>"Function Code: "&amp;VLOOKUP(K1946,INVENTORY!$A$2:$Q$96,14,FALSE)</f>
        <v>#N/A</v>
      </c>
      <c r="J1965" s="172"/>
      <c r="K1965" s="173"/>
    </row>
    <row r="1966" spans="1:11" ht="15" customHeight="1" thickBot="1" x14ac:dyDescent="0.3">
      <c r="A1966" s="6"/>
      <c r="B1966" s="5"/>
      <c r="C1966" s="161"/>
      <c r="D1966" s="162"/>
      <c r="E1966" s="163"/>
      <c r="G1966" s="6"/>
      <c r="H1966" s="5"/>
      <c r="I1966" s="161"/>
      <c r="J1966" s="162"/>
      <c r="K1966" s="163"/>
    </row>
    <row r="1967" spans="1:11" ht="15" customHeight="1" thickBot="1" x14ac:dyDescent="0.3">
      <c r="A1967" s="6"/>
      <c r="B1967" s="5"/>
      <c r="C1967" s="161" t="e">
        <f>"Cosmetic Code: "&amp;VLOOKUP(E1946,INVENTORY!$A$2:$Q$96,15,FALSE)</f>
        <v>#N/A</v>
      </c>
      <c r="D1967" s="162"/>
      <c r="E1967" s="163"/>
      <c r="G1967" s="6"/>
      <c r="H1967" s="5"/>
      <c r="I1967" s="161" t="e">
        <f>"Cosmetic Code: "&amp;VLOOKUP(K1946,INVENTORY!$A$2:$Q$96,15,FALSE)</f>
        <v>#N/A</v>
      </c>
      <c r="J1967" s="162"/>
      <c r="K1967" s="163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4" t="s">
        <v>119</v>
      </c>
      <c r="E1971" s="165"/>
      <c r="G1971" s="3" t="s">
        <v>0</v>
      </c>
      <c r="H1971" s="2" t="s">
        <v>0</v>
      </c>
      <c r="I1971" s="1"/>
      <c r="J1971" s="164" t="s">
        <v>119</v>
      </c>
      <c r="K1971" s="165"/>
    </row>
    <row r="1972" spans="1:11" ht="15.75" thickBot="1" x14ac:dyDescent="0.3"/>
    <row r="1973" spans="1:11" ht="15" customHeight="1" x14ac:dyDescent="0.25">
      <c r="A1973" s="174" t="s">
        <v>105</v>
      </c>
      <c r="B1973" s="175"/>
      <c r="C1973" s="175"/>
      <c r="D1973" s="175"/>
      <c r="E1973" s="176"/>
      <c r="G1973" s="174" t="s">
        <v>105</v>
      </c>
      <c r="H1973" s="175"/>
      <c r="I1973" s="175"/>
      <c r="J1973" s="175"/>
      <c r="K1973" s="176"/>
    </row>
    <row r="1974" spans="1:11" ht="15.75" customHeight="1" thickBot="1" x14ac:dyDescent="0.3">
      <c r="A1974" s="177"/>
      <c r="B1974" s="178"/>
      <c r="C1974" s="178"/>
      <c r="D1974" s="178"/>
      <c r="E1974" s="179"/>
      <c r="G1974" s="177"/>
      <c r="H1974" s="178"/>
      <c r="I1974" s="178"/>
      <c r="J1974" s="178"/>
      <c r="K1974" s="179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36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45952.531971875003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45952.531971875003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VLOOKUP(E1975,INVENTORY!$A$2:$N$96,10,FALSE)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VLOOKUP(K1975,INVENTORY!$A$2:$N$96,10,FALSE)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VLOOKUP(E1975,INVENTORY!$A$2:$N$96,2,FALSE)</f>
        <v>#N/A</v>
      </c>
      <c r="C1978" s="36" t="str">
        <f>"Model: "</f>
        <v xml:space="preserve">Model: </v>
      </c>
      <c r="D1978" s="40" t="e">
        <f>VLOOKUP(E1975,INVENTORY!$A$2:$N$96,3,FALSE)</f>
        <v>#N/A</v>
      </c>
      <c r="E1978" s="38"/>
      <c r="G1978" s="34" t="str">
        <f>"Make: "</f>
        <v xml:space="preserve">Make: </v>
      </c>
      <c r="H1978" s="35" t="e">
        <f>VLOOKUP(K1975,INVENTORY!$A$2:$N$96,2,FALSE)</f>
        <v>#N/A</v>
      </c>
      <c r="I1978" s="36" t="str">
        <f>"Model: "</f>
        <v xml:space="preserve">Model: </v>
      </c>
      <c r="J1978" s="40" t="e">
        <f>VLOOKUP(K1975,INVENTORY!$A$2:$N$96,3,FALSE)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VLOOKUP(E1975,INVENTORY!$A$2:$N$96,4,FALSE)&amp;" / "&amp;VLOOKUP(E1975,INVENTORY!$A$2:$N$96,5,FALSE)&amp;"GHz"</f>
        <v>#N/A</v>
      </c>
      <c r="C1979" s="36"/>
      <c r="D1979" s="36" t="str">
        <f>"Memory: "</f>
        <v xml:space="preserve">Memory: </v>
      </c>
      <c r="E1979" s="41" t="e">
        <f>VLOOKUP(E1975,INVENTORY!$A$2:$N$96,6,FALSE)</f>
        <v>#N/A</v>
      </c>
      <c r="G1979" s="34" t="str">
        <f>"CPU/Speed: "</f>
        <v xml:space="preserve">CPU/Speed: </v>
      </c>
      <c r="H1979" s="35" t="e">
        <f>VLOOKUP(K1975,INVENTORY!$A$2:$N$96,4,FALSE)&amp;" / "&amp;VLOOKUP(K1975,INVENTORY!$A$2:$N$96,5,FALSE)&amp;"GHz"</f>
        <v>#N/A</v>
      </c>
      <c r="I1979" s="36"/>
      <c r="J1979" s="36" t="str">
        <f>"Memory: "</f>
        <v xml:space="preserve">Memory: </v>
      </c>
      <c r="K1979" s="75" t="e">
        <f>VLOOKUP(K1975,INVENTORY!$A$2:$N$96,6,FALSE)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0" t="s">
        <v>10</v>
      </c>
      <c r="B1981" s="181"/>
      <c r="C1981" s="87" t="s">
        <v>1</v>
      </c>
      <c r="D1981" s="87" t="s">
        <v>9</v>
      </c>
      <c r="E1981" s="72" t="s">
        <v>8</v>
      </c>
      <c r="G1981" s="180" t="s">
        <v>10</v>
      </c>
      <c r="H1981" s="181"/>
      <c r="I1981" s="87" t="s">
        <v>1</v>
      </c>
      <c r="J1981" s="87" t="s">
        <v>9</v>
      </c>
      <c r="K1981" s="72" t="s">
        <v>8</v>
      </c>
    </row>
    <row r="1982" spans="1:11" x14ac:dyDescent="0.25">
      <c r="A1982" s="166" t="s">
        <v>96</v>
      </c>
      <c r="B1982" s="167"/>
      <c r="C1982" s="86" t="s">
        <v>13</v>
      </c>
      <c r="D1982" s="9"/>
      <c r="E1982" s="8"/>
      <c r="G1982" s="166" t="s">
        <v>96</v>
      </c>
      <c r="H1982" s="167"/>
      <c r="I1982" s="86" t="s">
        <v>13</v>
      </c>
      <c r="J1982" s="9"/>
      <c r="K1982" s="8"/>
    </row>
    <row r="1983" spans="1:11" x14ac:dyDescent="0.25">
      <c r="A1983" s="166" t="s">
        <v>98</v>
      </c>
      <c r="B1983" s="167"/>
      <c r="C1983" s="86" t="s">
        <v>13</v>
      </c>
      <c r="D1983" s="9"/>
      <c r="E1983" s="8"/>
      <c r="G1983" s="166" t="s">
        <v>98</v>
      </c>
      <c r="H1983" s="167"/>
      <c r="I1983" s="86" t="s">
        <v>13</v>
      </c>
      <c r="J1983" s="9"/>
      <c r="K1983" s="8"/>
    </row>
    <row r="1984" spans="1:11" x14ac:dyDescent="0.25">
      <c r="A1984" s="166" t="s">
        <v>97</v>
      </c>
      <c r="B1984" s="167"/>
      <c r="C1984" s="86" t="s">
        <v>13</v>
      </c>
      <c r="D1984" s="9"/>
      <c r="E1984" s="8"/>
      <c r="G1984" s="166" t="s">
        <v>97</v>
      </c>
      <c r="H1984" s="167"/>
      <c r="I1984" s="86" t="s">
        <v>13</v>
      </c>
      <c r="J1984" s="9"/>
      <c r="K1984" s="8"/>
    </row>
    <row r="1985" spans="1:11" x14ac:dyDescent="0.25">
      <c r="A1985" s="166" t="s">
        <v>7</v>
      </c>
      <c r="B1985" s="167"/>
      <c r="C1985" s="86" t="s">
        <v>13</v>
      </c>
      <c r="D1985" s="9"/>
      <c r="E1985" s="8"/>
      <c r="G1985" s="166" t="s">
        <v>7</v>
      </c>
      <c r="H1985" s="167"/>
      <c r="I1985" s="86" t="s">
        <v>13</v>
      </c>
      <c r="J1985" s="9"/>
      <c r="K1985" s="8"/>
    </row>
    <row r="1986" spans="1:11" x14ac:dyDescent="0.25">
      <c r="A1986" s="166" t="s">
        <v>99</v>
      </c>
      <c r="B1986" s="167"/>
      <c r="C1986" s="86" t="s">
        <v>13</v>
      </c>
      <c r="D1986" s="9"/>
      <c r="E1986" s="8"/>
      <c r="G1986" s="166" t="s">
        <v>99</v>
      </c>
      <c r="H1986" s="167"/>
      <c r="I1986" s="86" t="s">
        <v>13</v>
      </c>
      <c r="J1986" s="9"/>
      <c r="K1986" s="8"/>
    </row>
    <row r="1987" spans="1:11" x14ac:dyDescent="0.25">
      <c r="A1987" s="166" t="s">
        <v>6</v>
      </c>
      <c r="B1987" s="167"/>
      <c r="C1987" s="86" t="s">
        <v>13</v>
      </c>
      <c r="D1987" s="9"/>
      <c r="E1987" s="8"/>
      <c r="G1987" s="166" t="s">
        <v>6</v>
      </c>
      <c r="H1987" s="167"/>
      <c r="I1987" s="86" t="s">
        <v>13</v>
      </c>
      <c r="J1987" s="9"/>
      <c r="K1987" s="8"/>
    </row>
    <row r="1988" spans="1:11" x14ac:dyDescent="0.25">
      <c r="A1988" s="166"/>
      <c r="B1988" s="167"/>
      <c r="C1988" s="86"/>
      <c r="D1988" s="9"/>
      <c r="E1988" s="8"/>
      <c r="G1988" s="166"/>
      <c r="H1988" s="167"/>
      <c r="I1988" s="86"/>
      <c r="J1988" s="9"/>
      <c r="K1988" s="8"/>
    </row>
    <row r="1989" spans="1:11" x14ac:dyDescent="0.25">
      <c r="A1989" s="166"/>
      <c r="B1989" s="167"/>
      <c r="C1989" s="86"/>
      <c r="D1989" s="9"/>
      <c r="E1989" s="8"/>
      <c r="G1989" s="166"/>
      <c r="H1989" s="167"/>
      <c r="I1989" s="86"/>
      <c r="J1989" s="9"/>
      <c r="K1989" s="8"/>
    </row>
    <row r="1990" spans="1:11" ht="15.75" thickBot="1" x14ac:dyDescent="0.3">
      <c r="A1990" s="168" t="s">
        <v>14</v>
      </c>
      <c r="B1990" s="169"/>
      <c r="C1990" s="169"/>
      <c r="D1990" s="169"/>
      <c r="E1990" s="170"/>
      <c r="G1990" s="168" t="s">
        <v>14</v>
      </c>
      <c r="H1990" s="169"/>
      <c r="I1990" s="169"/>
      <c r="J1990" s="169"/>
      <c r="K1990" s="170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VLOOKUP(E1975,INVENTORY!$A$2:$N$96,7,FALSE)</f>
        <v>#N/A</v>
      </c>
      <c r="D1992" s="74" t="e">
        <f>VLOOKUP(E1975,INVENTORY!$A$2:$N$96,8,FALSE)</f>
        <v>#N/A</v>
      </c>
      <c r="E1992" s="74" t="e">
        <f>VLOOKUP(E1975,INVENTORY!$A$2:$N$96,9,FALSE)</f>
        <v>#N/A</v>
      </c>
      <c r="G1992" s="74"/>
      <c r="H1992" s="74"/>
      <c r="I1992" s="74" t="e">
        <f>VLOOKUP(K1975,INVENTORY!$A$2:$N$96,7,FALSE)</f>
        <v>#N/A</v>
      </c>
      <c r="J1992" s="74" t="e">
        <f>VLOOKUP(K1975,INVENTORY!$A$2:$N$96,8,FALSE)</f>
        <v>#N/A</v>
      </c>
      <c r="K1992" s="74" t="e">
        <f>VLOOKUP(K1975,INVENTORY!$A$2:$N$96,9,FALSE)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1" t="e">
        <f>"Function Code: "&amp;VLOOKUP(E1975,INVENTORY!$A$2:$Q$96,14,FALSE)</f>
        <v>#N/A</v>
      </c>
      <c r="D1994" s="172"/>
      <c r="E1994" s="173"/>
      <c r="G1994" s="6" t="s">
        <v>4</v>
      </c>
      <c r="H1994" s="5"/>
      <c r="I1994" s="171" t="e">
        <f>"Function Code: "&amp;VLOOKUP(K1975,INVENTORY!$A$2:$Q$96,14,FALSE)</f>
        <v>#N/A</v>
      </c>
      <c r="J1994" s="172"/>
      <c r="K1994" s="173"/>
    </row>
    <row r="1995" spans="1:11" ht="15" customHeight="1" thickBot="1" x14ac:dyDescent="0.3">
      <c r="A1995" s="6"/>
      <c r="B1995" s="5"/>
      <c r="C1995" s="161"/>
      <c r="D1995" s="162"/>
      <c r="E1995" s="163"/>
      <c r="G1995" s="6"/>
      <c r="H1995" s="5"/>
      <c r="I1995" s="161"/>
      <c r="J1995" s="162"/>
      <c r="K1995" s="163"/>
    </row>
    <row r="1996" spans="1:11" ht="15" customHeight="1" thickBot="1" x14ac:dyDescent="0.3">
      <c r="A1996" s="6"/>
      <c r="B1996" s="5"/>
      <c r="C1996" s="161" t="e">
        <f>"Cosmetic Code: "&amp;VLOOKUP(E1975,INVENTORY!$A$2:$Q$96,15,FALSE)</f>
        <v>#N/A</v>
      </c>
      <c r="D1996" s="162"/>
      <c r="E1996" s="163"/>
      <c r="G1996" s="6"/>
      <c r="H1996" s="5"/>
      <c r="I1996" s="161" t="e">
        <f>"Cosmetic Code: "&amp;VLOOKUP(K1975,INVENTORY!$A$2:$Q$96,15,FALSE)</f>
        <v>#N/A</v>
      </c>
      <c r="J1996" s="162"/>
      <c r="K1996" s="163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4" t="s">
        <v>119</v>
      </c>
      <c r="E2000" s="165"/>
      <c r="G2000" s="3" t="s">
        <v>0</v>
      </c>
      <c r="H2000" s="2" t="s">
        <v>0</v>
      </c>
      <c r="I2000" s="1"/>
      <c r="J2000" s="164" t="s">
        <v>119</v>
      </c>
      <c r="K2000" s="165"/>
    </row>
    <row r="2001" spans="1:11" ht="47.25" customHeight="1" thickBot="1" x14ac:dyDescent="0.3"/>
    <row r="2002" spans="1:11" ht="15" customHeight="1" x14ac:dyDescent="0.25">
      <c r="A2002" s="174" t="s">
        <v>105</v>
      </c>
      <c r="B2002" s="175"/>
      <c r="C2002" s="175"/>
      <c r="D2002" s="175"/>
      <c r="E2002" s="176"/>
      <c r="G2002" s="174" t="s">
        <v>105</v>
      </c>
      <c r="H2002" s="175"/>
      <c r="I2002" s="175"/>
      <c r="J2002" s="175"/>
      <c r="K2002" s="176"/>
    </row>
    <row r="2003" spans="1:11" ht="15.75" customHeight="1" thickBot="1" x14ac:dyDescent="0.3">
      <c r="A2003" s="177"/>
      <c r="B2003" s="178"/>
      <c r="C2003" s="178"/>
      <c r="D2003" s="178"/>
      <c r="E2003" s="179"/>
      <c r="G2003" s="177"/>
      <c r="H2003" s="178"/>
      <c r="I2003" s="178"/>
      <c r="J2003" s="178"/>
      <c r="K2003" s="179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37</v>
      </c>
      <c r="G2004" s="11"/>
      <c r="H2004" s="10"/>
      <c r="I2004" s="10"/>
      <c r="J2004" s="33" t="s">
        <v>42</v>
      </c>
      <c r="K2004" s="42">
        <f>'Data-PULLDOWNS'!$B$3*3+E1975</f>
        <v>38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45952.531971875003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45952.531971875003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VLOOKUP(E2004,INVENTORY!$A$2:$N$96,10,FALSE)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VLOOKUP(K2004,INVENTORY!$A$2:$N$96,10,FALSE)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VLOOKUP(E2004,INVENTORY!$A$2:$N$96,2,FALSE)</f>
        <v>#N/A</v>
      </c>
      <c r="C2007" s="36" t="str">
        <f>"Model: "</f>
        <v xml:space="preserve">Model: </v>
      </c>
      <c r="D2007" s="40" t="e">
        <f>VLOOKUP(E2004,INVENTORY!$A$2:$N$96,3,FALSE)</f>
        <v>#N/A</v>
      </c>
      <c r="E2007" s="38"/>
      <c r="G2007" s="34" t="str">
        <f>"Make: "</f>
        <v xml:space="preserve">Make: </v>
      </c>
      <c r="H2007" s="35" t="e">
        <f>VLOOKUP(K2004,INVENTORY!$A$2:$N$96,2,FALSE)</f>
        <v>#N/A</v>
      </c>
      <c r="I2007" s="36" t="str">
        <f>"Model: "</f>
        <v xml:space="preserve">Model: </v>
      </c>
      <c r="J2007" s="40" t="e">
        <f>VLOOKUP(K2004,INVENTORY!$A$2:$N$96,3,FALSE)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VLOOKUP(E2004,INVENTORY!$A$2:$N$96,4,FALSE)&amp;" / "&amp;VLOOKUP(E2004,INVENTORY!$A$2:$N$96,5,FALSE)&amp;"GHz"</f>
        <v>#N/A</v>
      </c>
      <c r="C2008" s="36"/>
      <c r="D2008" s="36" t="str">
        <f>"Memory: "</f>
        <v xml:space="preserve">Memory: </v>
      </c>
      <c r="E2008" s="75" t="e">
        <f>VLOOKUP(E2004,INVENTORY!$A$2:$N$96,6,FALSE)</f>
        <v>#N/A</v>
      </c>
      <c r="G2008" s="34" t="str">
        <f>"CPU/Speed: "</f>
        <v xml:space="preserve">CPU/Speed: </v>
      </c>
      <c r="H2008" s="35" t="e">
        <f>VLOOKUP(K2004,INVENTORY!$A$2:$N$96,4,FALSE)&amp;" / "&amp;VLOOKUP(K2004,INVENTORY!$A$2:$N$96,5,FALSE)&amp;"GHz"</f>
        <v>#N/A</v>
      </c>
      <c r="I2008" s="36"/>
      <c r="J2008" s="36" t="str">
        <f>"Memory: "</f>
        <v xml:space="preserve">Memory: </v>
      </c>
      <c r="K2008" s="75" t="e">
        <f>VLOOKUP(K2004,INVENTORY!$A$2:$N$96,6,FALSE)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0" t="s">
        <v>10</v>
      </c>
      <c r="B2010" s="181"/>
      <c r="C2010" s="87" t="s">
        <v>1</v>
      </c>
      <c r="D2010" s="87" t="s">
        <v>9</v>
      </c>
      <c r="E2010" s="72" t="s">
        <v>8</v>
      </c>
      <c r="G2010" s="180" t="s">
        <v>10</v>
      </c>
      <c r="H2010" s="181"/>
      <c r="I2010" s="87" t="s">
        <v>1</v>
      </c>
      <c r="J2010" s="87" t="s">
        <v>9</v>
      </c>
      <c r="K2010" s="72" t="s">
        <v>8</v>
      </c>
    </row>
    <row r="2011" spans="1:11" x14ac:dyDescent="0.25">
      <c r="A2011" s="166" t="s">
        <v>96</v>
      </c>
      <c r="B2011" s="167"/>
      <c r="C2011" s="86" t="s">
        <v>13</v>
      </c>
      <c r="D2011" s="9"/>
      <c r="E2011" s="8"/>
      <c r="G2011" s="166" t="s">
        <v>96</v>
      </c>
      <c r="H2011" s="167"/>
      <c r="I2011" s="86" t="s">
        <v>13</v>
      </c>
      <c r="J2011" s="9"/>
      <c r="K2011" s="8"/>
    </row>
    <row r="2012" spans="1:11" x14ac:dyDescent="0.25">
      <c r="A2012" s="166" t="s">
        <v>98</v>
      </c>
      <c r="B2012" s="167"/>
      <c r="C2012" s="86" t="s">
        <v>13</v>
      </c>
      <c r="D2012" s="9"/>
      <c r="E2012" s="8"/>
      <c r="G2012" s="166" t="s">
        <v>98</v>
      </c>
      <c r="H2012" s="167"/>
      <c r="I2012" s="86" t="s">
        <v>13</v>
      </c>
      <c r="J2012" s="9"/>
      <c r="K2012" s="8"/>
    </row>
    <row r="2013" spans="1:11" x14ac:dyDescent="0.25">
      <c r="A2013" s="166" t="s">
        <v>97</v>
      </c>
      <c r="B2013" s="167"/>
      <c r="C2013" s="86" t="s">
        <v>13</v>
      </c>
      <c r="D2013" s="9"/>
      <c r="E2013" s="8"/>
      <c r="G2013" s="166" t="s">
        <v>97</v>
      </c>
      <c r="H2013" s="167"/>
      <c r="I2013" s="86" t="s">
        <v>13</v>
      </c>
      <c r="J2013" s="9"/>
      <c r="K2013" s="8"/>
    </row>
    <row r="2014" spans="1:11" x14ac:dyDescent="0.25">
      <c r="A2014" s="166" t="s">
        <v>7</v>
      </c>
      <c r="B2014" s="167"/>
      <c r="C2014" s="86" t="s">
        <v>13</v>
      </c>
      <c r="D2014" s="9"/>
      <c r="E2014" s="8"/>
      <c r="G2014" s="166" t="s">
        <v>7</v>
      </c>
      <c r="H2014" s="167"/>
      <c r="I2014" s="86" t="s">
        <v>13</v>
      </c>
      <c r="J2014" s="9"/>
      <c r="K2014" s="8"/>
    </row>
    <row r="2015" spans="1:11" x14ac:dyDescent="0.25">
      <c r="A2015" s="166" t="s">
        <v>99</v>
      </c>
      <c r="B2015" s="167"/>
      <c r="C2015" s="86" t="s">
        <v>13</v>
      </c>
      <c r="D2015" s="9"/>
      <c r="E2015" s="8"/>
      <c r="G2015" s="166" t="s">
        <v>99</v>
      </c>
      <c r="H2015" s="167"/>
      <c r="I2015" s="86" t="s">
        <v>13</v>
      </c>
      <c r="J2015" s="9"/>
      <c r="K2015" s="8"/>
    </row>
    <row r="2016" spans="1:11" x14ac:dyDescent="0.25">
      <c r="A2016" s="166" t="s">
        <v>6</v>
      </c>
      <c r="B2016" s="167"/>
      <c r="C2016" s="86" t="s">
        <v>13</v>
      </c>
      <c r="D2016" s="9"/>
      <c r="E2016" s="8"/>
      <c r="G2016" s="166" t="s">
        <v>6</v>
      </c>
      <c r="H2016" s="167"/>
      <c r="I2016" s="86" t="s">
        <v>13</v>
      </c>
      <c r="J2016" s="9"/>
      <c r="K2016" s="8"/>
    </row>
    <row r="2017" spans="1:11" x14ac:dyDescent="0.25">
      <c r="A2017" s="166"/>
      <c r="B2017" s="167"/>
      <c r="C2017" s="86"/>
      <c r="D2017" s="9"/>
      <c r="E2017" s="8"/>
      <c r="G2017" s="166"/>
      <c r="H2017" s="167"/>
      <c r="I2017" s="86"/>
      <c r="J2017" s="9"/>
      <c r="K2017" s="8"/>
    </row>
    <row r="2018" spans="1:11" x14ac:dyDescent="0.25">
      <c r="A2018" s="166"/>
      <c r="B2018" s="167"/>
      <c r="C2018" s="86"/>
      <c r="D2018" s="9"/>
      <c r="E2018" s="8"/>
      <c r="G2018" s="166"/>
      <c r="H2018" s="167"/>
      <c r="I2018" s="86"/>
      <c r="J2018" s="9"/>
      <c r="K2018" s="8"/>
    </row>
    <row r="2019" spans="1:11" ht="15.75" thickBot="1" x14ac:dyDescent="0.3">
      <c r="A2019" s="168" t="s">
        <v>14</v>
      </c>
      <c r="B2019" s="169"/>
      <c r="C2019" s="169"/>
      <c r="D2019" s="169"/>
      <c r="E2019" s="170"/>
      <c r="G2019" s="168" t="s">
        <v>14</v>
      </c>
      <c r="H2019" s="169"/>
      <c r="I2019" s="169"/>
      <c r="J2019" s="169"/>
      <c r="K2019" s="170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VLOOKUP(E2004,INVENTORY!$A$2:$N$96,7,FALSE)</f>
        <v>#N/A</v>
      </c>
      <c r="D2021" s="74" t="e">
        <f>VLOOKUP(E2004,INVENTORY!$A$2:$N$96,8,FALSE)</f>
        <v>#N/A</v>
      </c>
      <c r="E2021" s="74" t="e">
        <f>VLOOKUP(E2004,INVENTORY!$A$2:$N$96,9,FALSE)</f>
        <v>#N/A</v>
      </c>
      <c r="G2021" s="74"/>
      <c r="H2021" s="74"/>
      <c r="I2021" s="74" t="e">
        <f>VLOOKUP(K2004,INVENTORY!$A$2:$N$96,7,FALSE)</f>
        <v>#N/A</v>
      </c>
      <c r="J2021" s="74" t="e">
        <f>VLOOKUP(K2004,INVENTORY!$A$2:$N$96,8,FALSE)</f>
        <v>#N/A</v>
      </c>
      <c r="K2021" s="74" t="e">
        <f>VLOOKUP(K2004,INVENTORY!$A$2:$N$96,9,FALSE)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1" t="e">
        <f>"Function Code: "&amp;VLOOKUP(E2004,INVENTORY!$A$2:$Q$96,14,FALSE)</f>
        <v>#N/A</v>
      </c>
      <c r="D2023" s="172"/>
      <c r="E2023" s="173"/>
      <c r="G2023" s="6" t="s">
        <v>4</v>
      </c>
      <c r="H2023" s="5"/>
      <c r="I2023" s="171" t="e">
        <f>"Function Code: "&amp;VLOOKUP(K2004,INVENTORY!$A$2:$Q$96,14,FALSE)</f>
        <v>#N/A</v>
      </c>
      <c r="J2023" s="172"/>
      <c r="K2023" s="173"/>
    </row>
    <row r="2024" spans="1:11" ht="15" customHeight="1" thickBot="1" x14ac:dyDescent="0.3">
      <c r="A2024" s="6"/>
      <c r="B2024" s="5"/>
      <c r="C2024" s="161"/>
      <c r="D2024" s="162"/>
      <c r="E2024" s="163"/>
      <c r="G2024" s="6"/>
      <c r="H2024" s="5"/>
      <c r="I2024" s="161"/>
      <c r="J2024" s="162"/>
      <c r="K2024" s="163"/>
    </row>
    <row r="2025" spans="1:11" ht="15" customHeight="1" thickBot="1" x14ac:dyDescent="0.3">
      <c r="A2025" s="6"/>
      <c r="B2025" s="5"/>
      <c r="C2025" s="161" t="e">
        <f>"Cosmetic Code: "&amp;VLOOKUP(E2004,INVENTORY!$A$2:$Q$96,15,FALSE)</f>
        <v>#N/A</v>
      </c>
      <c r="D2025" s="162"/>
      <c r="E2025" s="163"/>
      <c r="G2025" s="6"/>
      <c r="H2025" s="5"/>
      <c r="I2025" s="161" t="e">
        <f>"Cosmetic Code: "&amp;VLOOKUP(K2004,INVENTORY!$A$2:$Q$96,15,FALSE)</f>
        <v>#N/A</v>
      </c>
      <c r="J2025" s="162"/>
      <c r="K2025" s="163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4" t="s">
        <v>119</v>
      </c>
      <c r="E2029" s="165"/>
      <c r="G2029" s="3" t="s">
        <v>0</v>
      </c>
      <c r="H2029" s="2" t="s">
        <v>0</v>
      </c>
      <c r="I2029" s="1"/>
      <c r="J2029" s="164" t="s">
        <v>119</v>
      </c>
      <c r="K2029" s="165"/>
    </row>
    <row r="2030" spans="1:11" ht="15.75" thickBot="1" x14ac:dyDescent="0.3"/>
    <row r="2031" spans="1:11" ht="15" customHeight="1" x14ac:dyDescent="0.25">
      <c r="A2031" s="174" t="s">
        <v>105</v>
      </c>
      <c r="B2031" s="175"/>
      <c r="C2031" s="175"/>
      <c r="D2031" s="175"/>
      <c r="E2031" s="176"/>
      <c r="G2031" s="174" t="s">
        <v>105</v>
      </c>
      <c r="H2031" s="175"/>
      <c r="I2031" s="175"/>
      <c r="J2031" s="175"/>
      <c r="K2031" s="176"/>
    </row>
    <row r="2032" spans="1:11" ht="15.75" customHeight="1" thickBot="1" x14ac:dyDescent="0.3">
      <c r="A2032" s="177"/>
      <c r="B2032" s="178"/>
      <c r="C2032" s="178"/>
      <c r="D2032" s="178"/>
      <c r="E2032" s="179"/>
      <c r="G2032" s="177"/>
      <c r="H2032" s="178"/>
      <c r="I2032" s="178"/>
      <c r="J2032" s="178"/>
      <c r="K2032" s="179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37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45952.531971875003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45952.531971875003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VLOOKUP(E2033,INVENTORY!$A$2:$N$96,10,FALSE)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VLOOKUP(K2033,INVENTORY!$A$2:$N$96,10,FALSE)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VLOOKUP(E2033,INVENTORY!$A$2:$N$96,2,FALSE)</f>
        <v>#N/A</v>
      </c>
      <c r="C2036" s="36" t="str">
        <f>"Model: "</f>
        <v xml:space="preserve">Model: </v>
      </c>
      <c r="D2036" s="40" t="e">
        <f>VLOOKUP(E2033,INVENTORY!$A$2:$N$96,3,FALSE)</f>
        <v>#N/A</v>
      </c>
      <c r="E2036" s="38"/>
      <c r="G2036" s="34" t="str">
        <f>"Make: "</f>
        <v xml:space="preserve">Make: </v>
      </c>
      <c r="H2036" s="35" t="e">
        <f>VLOOKUP(K2033,INVENTORY!$A$2:$N$96,2,FALSE)</f>
        <v>#N/A</v>
      </c>
      <c r="I2036" s="36" t="str">
        <f>"Model: "</f>
        <v xml:space="preserve">Model: </v>
      </c>
      <c r="J2036" s="40" t="e">
        <f>VLOOKUP(K2033,INVENTORY!$A$2:$N$96,3,FALSE)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VLOOKUP(E2033,INVENTORY!$A$2:$N$96,4,FALSE)&amp;" / "&amp;VLOOKUP(E2033,INVENTORY!$A$2:$N$96,5,FALSE)&amp;"GHz"</f>
        <v>#N/A</v>
      </c>
      <c r="C2037" s="36"/>
      <c r="D2037" s="36" t="str">
        <f>"Memory: "</f>
        <v xml:space="preserve">Memory: </v>
      </c>
      <c r="E2037" s="41" t="e">
        <f>VLOOKUP(E2033,INVENTORY!$A$2:$N$96,6,FALSE)</f>
        <v>#N/A</v>
      </c>
      <c r="G2037" s="34" t="str">
        <f>"CPU/Speed: "</f>
        <v xml:space="preserve">CPU/Speed: </v>
      </c>
      <c r="H2037" s="35" t="e">
        <f>VLOOKUP(K2033,INVENTORY!$A$2:$N$96,4,FALSE)&amp;" / "&amp;VLOOKUP(K2033,INVENTORY!$A$2:$N$96,5,FALSE)&amp;"GHz"</f>
        <v>#N/A</v>
      </c>
      <c r="I2037" s="36"/>
      <c r="J2037" s="36" t="str">
        <f>"Memory: "</f>
        <v xml:space="preserve">Memory: </v>
      </c>
      <c r="K2037" s="75" t="e">
        <f>VLOOKUP(K2033,INVENTORY!$A$2:$N$96,6,FALSE)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0" t="s">
        <v>10</v>
      </c>
      <c r="B2039" s="181"/>
      <c r="C2039" s="87" t="s">
        <v>1</v>
      </c>
      <c r="D2039" s="87" t="s">
        <v>9</v>
      </c>
      <c r="E2039" s="72" t="s">
        <v>8</v>
      </c>
      <c r="G2039" s="180" t="s">
        <v>10</v>
      </c>
      <c r="H2039" s="181"/>
      <c r="I2039" s="87" t="s">
        <v>1</v>
      </c>
      <c r="J2039" s="87" t="s">
        <v>9</v>
      </c>
      <c r="K2039" s="72" t="s">
        <v>8</v>
      </c>
    </row>
    <row r="2040" spans="1:11" x14ac:dyDescent="0.25">
      <c r="A2040" s="166" t="s">
        <v>96</v>
      </c>
      <c r="B2040" s="167"/>
      <c r="C2040" s="86" t="s">
        <v>13</v>
      </c>
      <c r="D2040" s="9"/>
      <c r="E2040" s="8"/>
      <c r="G2040" s="166" t="s">
        <v>96</v>
      </c>
      <c r="H2040" s="167"/>
      <c r="I2040" s="86" t="s">
        <v>13</v>
      </c>
      <c r="J2040" s="9"/>
      <c r="K2040" s="8"/>
    </row>
    <row r="2041" spans="1:11" x14ac:dyDescent="0.25">
      <c r="A2041" s="166" t="s">
        <v>98</v>
      </c>
      <c r="B2041" s="167"/>
      <c r="C2041" s="86" t="s">
        <v>13</v>
      </c>
      <c r="D2041" s="9"/>
      <c r="E2041" s="8"/>
      <c r="G2041" s="166" t="s">
        <v>98</v>
      </c>
      <c r="H2041" s="167"/>
      <c r="I2041" s="86" t="s">
        <v>13</v>
      </c>
      <c r="J2041" s="9"/>
      <c r="K2041" s="8"/>
    </row>
    <row r="2042" spans="1:11" x14ac:dyDescent="0.25">
      <c r="A2042" s="166" t="s">
        <v>97</v>
      </c>
      <c r="B2042" s="167"/>
      <c r="C2042" s="86" t="s">
        <v>13</v>
      </c>
      <c r="D2042" s="9"/>
      <c r="E2042" s="8"/>
      <c r="G2042" s="166" t="s">
        <v>97</v>
      </c>
      <c r="H2042" s="167"/>
      <c r="I2042" s="86" t="s">
        <v>13</v>
      </c>
      <c r="J2042" s="9"/>
      <c r="K2042" s="8"/>
    </row>
    <row r="2043" spans="1:11" x14ac:dyDescent="0.25">
      <c r="A2043" s="166" t="s">
        <v>7</v>
      </c>
      <c r="B2043" s="167"/>
      <c r="C2043" s="86" t="s">
        <v>13</v>
      </c>
      <c r="D2043" s="9"/>
      <c r="E2043" s="8"/>
      <c r="G2043" s="166" t="s">
        <v>7</v>
      </c>
      <c r="H2043" s="167"/>
      <c r="I2043" s="86" t="s">
        <v>13</v>
      </c>
      <c r="J2043" s="9"/>
      <c r="K2043" s="8"/>
    </row>
    <row r="2044" spans="1:11" x14ac:dyDescent="0.25">
      <c r="A2044" s="166" t="s">
        <v>99</v>
      </c>
      <c r="B2044" s="167"/>
      <c r="C2044" s="86" t="s">
        <v>13</v>
      </c>
      <c r="D2044" s="9"/>
      <c r="E2044" s="8"/>
      <c r="G2044" s="166" t="s">
        <v>99</v>
      </c>
      <c r="H2044" s="167"/>
      <c r="I2044" s="86" t="s">
        <v>13</v>
      </c>
      <c r="J2044" s="9"/>
      <c r="K2044" s="8"/>
    </row>
    <row r="2045" spans="1:11" x14ac:dyDescent="0.25">
      <c r="A2045" s="166" t="s">
        <v>6</v>
      </c>
      <c r="B2045" s="167"/>
      <c r="C2045" s="86" t="s">
        <v>13</v>
      </c>
      <c r="D2045" s="9"/>
      <c r="E2045" s="8"/>
      <c r="G2045" s="166" t="s">
        <v>6</v>
      </c>
      <c r="H2045" s="167"/>
      <c r="I2045" s="86" t="s">
        <v>13</v>
      </c>
      <c r="J2045" s="9"/>
      <c r="K2045" s="8"/>
    </row>
    <row r="2046" spans="1:11" x14ac:dyDescent="0.25">
      <c r="A2046" s="166"/>
      <c r="B2046" s="167"/>
      <c r="C2046" s="86"/>
      <c r="D2046" s="9"/>
      <c r="E2046" s="8"/>
      <c r="G2046" s="166"/>
      <c r="H2046" s="167"/>
      <c r="I2046" s="86"/>
      <c r="J2046" s="9"/>
      <c r="K2046" s="8"/>
    </row>
    <row r="2047" spans="1:11" x14ac:dyDescent="0.25">
      <c r="A2047" s="166"/>
      <c r="B2047" s="167"/>
      <c r="C2047" s="86"/>
      <c r="D2047" s="9"/>
      <c r="E2047" s="8"/>
      <c r="G2047" s="166"/>
      <c r="H2047" s="167"/>
      <c r="I2047" s="86"/>
      <c r="J2047" s="9"/>
      <c r="K2047" s="8"/>
    </row>
    <row r="2048" spans="1:11" ht="15.75" thickBot="1" x14ac:dyDescent="0.3">
      <c r="A2048" s="168" t="s">
        <v>14</v>
      </c>
      <c r="B2048" s="169"/>
      <c r="C2048" s="169"/>
      <c r="D2048" s="169"/>
      <c r="E2048" s="170"/>
      <c r="G2048" s="168" t="s">
        <v>14</v>
      </c>
      <c r="H2048" s="169"/>
      <c r="I2048" s="169"/>
      <c r="J2048" s="169"/>
      <c r="K2048" s="170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VLOOKUP(E2033,INVENTORY!$A$2:$N$96,7,FALSE)</f>
        <v>#N/A</v>
      </c>
      <c r="D2050" s="74" t="e">
        <f>VLOOKUP(E2033,INVENTORY!$A$2:$N$96,8,FALSE)</f>
        <v>#N/A</v>
      </c>
      <c r="E2050" s="74" t="e">
        <f>VLOOKUP(E2033,INVENTORY!$A$2:$N$96,9,FALSE)</f>
        <v>#N/A</v>
      </c>
      <c r="G2050" s="74"/>
      <c r="H2050" s="74"/>
      <c r="I2050" s="74" t="e">
        <f>VLOOKUP(K2033,INVENTORY!$A$2:$N$96,7,FALSE)</f>
        <v>#N/A</v>
      </c>
      <c r="J2050" s="74" t="e">
        <f>VLOOKUP(K2033,INVENTORY!$A$2:$N$96,8,FALSE)</f>
        <v>#N/A</v>
      </c>
      <c r="K2050" s="74" t="e">
        <f>VLOOKUP(K2033,INVENTORY!$A$2:$N$96,9,FALSE)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1" t="e">
        <f>"Function Code: "&amp;VLOOKUP(E2033,INVENTORY!$A$2:$Q$96,14,FALSE)</f>
        <v>#N/A</v>
      </c>
      <c r="D2052" s="172"/>
      <c r="E2052" s="173"/>
      <c r="G2052" s="6" t="s">
        <v>4</v>
      </c>
      <c r="H2052" s="5"/>
      <c r="I2052" s="171" t="e">
        <f>"Function Code: "&amp;VLOOKUP(K2033,INVENTORY!$A$2:$Q$96,14,FALSE)</f>
        <v>#N/A</v>
      </c>
      <c r="J2052" s="172"/>
      <c r="K2052" s="173"/>
    </row>
    <row r="2053" spans="1:11" ht="15" customHeight="1" thickBot="1" x14ac:dyDescent="0.3">
      <c r="A2053" s="6"/>
      <c r="B2053" s="5"/>
      <c r="C2053" s="161"/>
      <c r="D2053" s="162"/>
      <c r="E2053" s="163"/>
      <c r="G2053" s="6"/>
      <c r="H2053" s="5"/>
      <c r="I2053" s="161"/>
      <c r="J2053" s="162"/>
      <c r="K2053" s="163"/>
    </row>
    <row r="2054" spans="1:11" ht="15" customHeight="1" thickBot="1" x14ac:dyDescent="0.3">
      <c r="A2054" s="6"/>
      <c r="B2054" s="5"/>
      <c r="C2054" s="161" t="e">
        <f>"Cosmetic Code: "&amp;VLOOKUP(E2033,INVENTORY!$A$2:$Q$96,15,FALSE)</f>
        <v>#N/A</v>
      </c>
      <c r="D2054" s="162"/>
      <c r="E2054" s="163"/>
      <c r="G2054" s="6"/>
      <c r="H2054" s="5"/>
      <c r="I2054" s="161" t="e">
        <f>"Cosmetic Code: "&amp;VLOOKUP(K2033,INVENTORY!$A$2:$Q$96,15,FALSE)</f>
        <v>#N/A</v>
      </c>
      <c r="J2054" s="162"/>
      <c r="K2054" s="163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4" t="s">
        <v>119</v>
      </c>
      <c r="E2058" s="165"/>
      <c r="G2058" s="3" t="s">
        <v>0</v>
      </c>
      <c r="H2058" s="2" t="s">
        <v>0</v>
      </c>
      <c r="I2058" s="1"/>
      <c r="J2058" s="164" t="s">
        <v>119</v>
      </c>
      <c r="K2058" s="165"/>
    </row>
    <row r="2059" spans="1:11" ht="47.25" customHeight="1" thickBot="1" x14ac:dyDescent="0.3"/>
    <row r="2060" spans="1:11" ht="15" customHeight="1" x14ac:dyDescent="0.25">
      <c r="A2060" s="174" t="s">
        <v>105</v>
      </c>
      <c r="B2060" s="175"/>
      <c r="C2060" s="175"/>
      <c r="D2060" s="175"/>
      <c r="E2060" s="176"/>
      <c r="G2060" s="174" t="s">
        <v>105</v>
      </c>
      <c r="H2060" s="175"/>
      <c r="I2060" s="175"/>
      <c r="J2060" s="175"/>
      <c r="K2060" s="176"/>
    </row>
    <row r="2061" spans="1:11" ht="15.75" customHeight="1" thickBot="1" x14ac:dyDescent="0.3">
      <c r="A2061" s="177"/>
      <c r="B2061" s="178"/>
      <c r="C2061" s="178"/>
      <c r="D2061" s="178"/>
      <c r="E2061" s="179"/>
      <c r="G2061" s="177"/>
      <c r="H2061" s="178"/>
      <c r="I2061" s="178"/>
      <c r="J2061" s="178"/>
      <c r="K2061" s="179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38</v>
      </c>
      <c r="G2062" s="11"/>
      <c r="H2062" s="10"/>
      <c r="I2062" s="10"/>
      <c r="J2062" s="33" t="s">
        <v>42</v>
      </c>
      <c r="K2062" s="42">
        <f>'Data-PULLDOWNS'!$B$3*3+E2033</f>
        <v>39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45952.531971875003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45952.531971875003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VLOOKUP(E2062,INVENTORY!$A$2:$N$96,10,FALSE)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VLOOKUP(K2062,INVENTORY!$A$2:$N$96,10,FALSE)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VLOOKUP(E2062,INVENTORY!$A$2:$N$96,2,FALSE)</f>
        <v>#N/A</v>
      </c>
      <c r="C2065" s="36" t="str">
        <f>"Model: "</f>
        <v xml:space="preserve">Model: </v>
      </c>
      <c r="D2065" s="40" t="e">
        <f>VLOOKUP(E2062,INVENTORY!$A$2:$N$96,3,FALSE)</f>
        <v>#N/A</v>
      </c>
      <c r="E2065" s="38"/>
      <c r="G2065" s="34" t="str">
        <f>"Make: "</f>
        <v xml:space="preserve">Make: </v>
      </c>
      <c r="H2065" s="35" t="e">
        <f>VLOOKUP(K2062,INVENTORY!$A$2:$N$96,2,FALSE)</f>
        <v>#N/A</v>
      </c>
      <c r="I2065" s="36" t="str">
        <f>"Model: "</f>
        <v xml:space="preserve">Model: </v>
      </c>
      <c r="J2065" s="40" t="e">
        <f>VLOOKUP(K2062,INVENTORY!$A$2:$N$96,3,FALSE)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VLOOKUP(E2062,INVENTORY!$A$2:$N$96,4,FALSE)&amp;" / "&amp;VLOOKUP(E2062,INVENTORY!$A$2:$N$96,5,FALSE)&amp;"GHz"</f>
        <v>#N/A</v>
      </c>
      <c r="C2066" s="36"/>
      <c r="D2066" s="36" t="str">
        <f>"Memory: "</f>
        <v xml:space="preserve">Memory: </v>
      </c>
      <c r="E2066" s="75" t="e">
        <f>VLOOKUP(E2062,INVENTORY!$A$2:$N$96,6,FALSE)</f>
        <v>#N/A</v>
      </c>
      <c r="G2066" s="34" t="str">
        <f>"CPU/Speed: "</f>
        <v xml:space="preserve">CPU/Speed: </v>
      </c>
      <c r="H2066" s="35" t="e">
        <f>VLOOKUP(K2062,INVENTORY!$A$2:$N$96,4,FALSE)&amp;" / "&amp;VLOOKUP(K2062,INVENTORY!$A$2:$N$96,5,FALSE)&amp;"GHz"</f>
        <v>#N/A</v>
      </c>
      <c r="I2066" s="36"/>
      <c r="J2066" s="36" t="str">
        <f>"Memory: "</f>
        <v xml:space="preserve">Memory: </v>
      </c>
      <c r="K2066" s="75" t="e">
        <f>VLOOKUP(K2062,INVENTORY!$A$2:$N$96,6,FALSE)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0" t="s">
        <v>10</v>
      </c>
      <c r="B2068" s="181"/>
      <c r="C2068" s="87" t="s">
        <v>1</v>
      </c>
      <c r="D2068" s="87" t="s">
        <v>9</v>
      </c>
      <c r="E2068" s="72" t="s">
        <v>8</v>
      </c>
      <c r="G2068" s="180" t="s">
        <v>10</v>
      </c>
      <c r="H2068" s="181"/>
      <c r="I2068" s="87" t="s">
        <v>1</v>
      </c>
      <c r="J2068" s="87" t="s">
        <v>9</v>
      </c>
      <c r="K2068" s="72" t="s">
        <v>8</v>
      </c>
    </row>
    <row r="2069" spans="1:11" x14ac:dyDescent="0.25">
      <c r="A2069" s="166" t="s">
        <v>96</v>
      </c>
      <c r="B2069" s="167"/>
      <c r="C2069" s="86" t="s">
        <v>13</v>
      </c>
      <c r="D2069" s="9"/>
      <c r="E2069" s="8"/>
      <c r="G2069" s="166" t="s">
        <v>96</v>
      </c>
      <c r="H2069" s="167"/>
      <c r="I2069" s="86" t="s">
        <v>13</v>
      </c>
      <c r="J2069" s="9"/>
      <c r="K2069" s="8"/>
    </row>
    <row r="2070" spans="1:11" x14ac:dyDescent="0.25">
      <c r="A2070" s="166" t="s">
        <v>98</v>
      </c>
      <c r="B2070" s="167"/>
      <c r="C2070" s="86" t="s">
        <v>13</v>
      </c>
      <c r="D2070" s="9"/>
      <c r="E2070" s="8"/>
      <c r="G2070" s="166" t="s">
        <v>98</v>
      </c>
      <c r="H2070" s="167"/>
      <c r="I2070" s="86" t="s">
        <v>13</v>
      </c>
      <c r="J2070" s="9"/>
      <c r="K2070" s="8"/>
    </row>
    <row r="2071" spans="1:11" x14ac:dyDescent="0.25">
      <c r="A2071" s="166" t="s">
        <v>97</v>
      </c>
      <c r="B2071" s="167"/>
      <c r="C2071" s="86" t="s">
        <v>13</v>
      </c>
      <c r="D2071" s="9"/>
      <c r="E2071" s="8"/>
      <c r="G2071" s="166" t="s">
        <v>97</v>
      </c>
      <c r="H2071" s="167"/>
      <c r="I2071" s="86" t="s">
        <v>13</v>
      </c>
      <c r="J2071" s="9"/>
      <c r="K2071" s="8"/>
    </row>
    <row r="2072" spans="1:11" x14ac:dyDescent="0.25">
      <c r="A2072" s="166" t="s">
        <v>7</v>
      </c>
      <c r="B2072" s="167"/>
      <c r="C2072" s="86" t="s">
        <v>13</v>
      </c>
      <c r="D2072" s="9"/>
      <c r="E2072" s="8"/>
      <c r="G2072" s="166" t="s">
        <v>7</v>
      </c>
      <c r="H2072" s="167"/>
      <c r="I2072" s="86" t="s">
        <v>13</v>
      </c>
      <c r="J2072" s="9"/>
      <c r="K2072" s="8"/>
    </row>
    <row r="2073" spans="1:11" x14ac:dyDescent="0.25">
      <c r="A2073" s="166" t="s">
        <v>99</v>
      </c>
      <c r="B2073" s="167"/>
      <c r="C2073" s="86" t="s">
        <v>13</v>
      </c>
      <c r="D2073" s="9"/>
      <c r="E2073" s="8"/>
      <c r="G2073" s="166" t="s">
        <v>99</v>
      </c>
      <c r="H2073" s="167"/>
      <c r="I2073" s="86" t="s">
        <v>13</v>
      </c>
      <c r="J2073" s="9"/>
      <c r="K2073" s="8"/>
    </row>
    <row r="2074" spans="1:11" x14ac:dyDescent="0.25">
      <c r="A2074" s="166" t="s">
        <v>6</v>
      </c>
      <c r="B2074" s="167"/>
      <c r="C2074" s="86" t="s">
        <v>13</v>
      </c>
      <c r="D2074" s="9"/>
      <c r="E2074" s="8"/>
      <c r="G2074" s="166" t="s">
        <v>6</v>
      </c>
      <c r="H2074" s="167"/>
      <c r="I2074" s="86" t="s">
        <v>13</v>
      </c>
      <c r="J2074" s="9"/>
      <c r="K2074" s="8"/>
    </row>
    <row r="2075" spans="1:11" x14ac:dyDescent="0.25">
      <c r="A2075" s="166"/>
      <c r="B2075" s="167"/>
      <c r="C2075" s="86"/>
      <c r="D2075" s="9"/>
      <c r="E2075" s="8"/>
      <c r="G2075" s="166"/>
      <c r="H2075" s="167"/>
      <c r="I2075" s="86"/>
      <c r="J2075" s="9"/>
      <c r="K2075" s="8"/>
    </row>
    <row r="2076" spans="1:11" x14ac:dyDescent="0.25">
      <c r="A2076" s="166"/>
      <c r="B2076" s="167"/>
      <c r="C2076" s="86"/>
      <c r="D2076" s="9"/>
      <c r="E2076" s="8"/>
      <c r="G2076" s="166"/>
      <c r="H2076" s="167"/>
      <c r="I2076" s="86"/>
      <c r="J2076" s="9"/>
      <c r="K2076" s="8"/>
    </row>
    <row r="2077" spans="1:11" ht="15.75" thickBot="1" x14ac:dyDescent="0.3">
      <c r="A2077" s="168" t="s">
        <v>14</v>
      </c>
      <c r="B2077" s="169"/>
      <c r="C2077" s="169"/>
      <c r="D2077" s="169"/>
      <c r="E2077" s="170"/>
      <c r="G2077" s="168" t="s">
        <v>14</v>
      </c>
      <c r="H2077" s="169"/>
      <c r="I2077" s="169"/>
      <c r="J2077" s="169"/>
      <c r="K2077" s="170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VLOOKUP(E2062,INVENTORY!$A$2:$N$96,7,FALSE)</f>
        <v>#N/A</v>
      </c>
      <c r="D2079" s="74" t="e">
        <f>VLOOKUP(E2062,INVENTORY!$A$2:$N$96,8,FALSE)</f>
        <v>#N/A</v>
      </c>
      <c r="E2079" s="74" t="e">
        <f>VLOOKUP(E2062,INVENTORY!$A$2:$N$96,9,FALSE)</f>
        <v>#N/A</v>
      </c>
      <c r="G2079" s="74"/>
      <c r="H2079" s="74"/>
      <c r="I2079" s="74" t="e">
        <f>VLOOKUP(K2062,INVENTORY!$A$2:$N$96,7,FALSE)</f>
        <v>#N/A</v>
      </c>
      <c r="J2079" s="74" t="e">
        <f>VLOOKUP(K2062,INVENTORY!$A$2:$N$96,8,FALSE)</f>
        <v>#N/A</v>
      </c>
      <c r="K2079" s="74" t="e">
        <f>VLOOKUP(K2062,INVENTORY!$A$2:$N$96,9,FALSE)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1" t="e">
        <f>"Function Code: "&amp;VLOOKUP(E2062,INVENTORY!$A$2:$Q$96,14,FALSE)</f>
        <v>#N/A</v>
      </c>
      <c r="D2081" s="172"/>
      <c r="E2081" s="173"/>
      <c r="G2081" s="6" t="s">
        <v>4</v>
      </c>
      <c r="H2081" s="5"/>
      <c r="I2081" s="171" t="e">
        <f>"Function Code: "&amp;VLOOKUP(K2062,INVENTORY!$A$2:$Q$96,14,FALSE)</f>
        <v>#N/A</v>
      </c>
      <c r="J2081" s="172"/>
      <c r="K2081" s="173"/>
    </row>
    <row r="2082" spans="1:11" ht="15" customHeight="1" thickBot="1" x14ac:dyDescent="0.3">
      <c r="A2082" s="6"/>
      <c r="B2082" s="5"/>
      <c r="C2082" s="161"/>
      <c r="D2082" s="162"/>
      <c r="E2082" s="163"/>
      <c r="G2082" s="6"/>
      <c r="H2082" s="5"/>
      <c r="I2082" s="161"/>
      <c r="J2082" s="162"/>
      <c r="K2082" s="163"/>
    </row>
    <row r="2083" spans="1:11" ht="15" customHeight="1" thickBot="1" x14ac:dyDescent="0.3">
      <c r="A2083" s="6"/>
      <c r="B2083" s="5"/>
      <c r="C2083" s="161" t="e">
        <f>"Cosmetic Code: "&amp;VLOOKUP(E2062,INVENTORY!$A$2:$Q$96,15,FALSE)</f>
        <v>#N/A</v>
      </c>
      <c r="D2083" s="162"/>
      <c r="E2083" s="163"/>
      <c r="G2083" s="6"/>
      <c r="H2083" s="5"/>
      <c r="I2083" s="161" t="e">
        <f>"Cosmetic Code: "&amp;VLOOKUP(K2062,INVENTORY!$A$2:$Q$96,15,FALSE)</f>
        <v>#N/A</v>
      </c>
      <c r="J2083" s="162"/>
      <c r="K2083" s="163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4" t="s">
        <v>119</v>
      </c>
      <c r="E2087" s="165"/>
      <c r="G2087" s="3" t="s">
        <v>0</v>
      </c>
      <c r="H2087" s="2" t="s">
        <v>0</v>
      </c>
      <c r="I2087" s="1"/>
      <c r="J2087" s="164" t="s">
        <v>119</v>
      </c>
      <c r="K2087" s="165"/>
    </row>
    <row r="2088" spans="1:11" ht="15.75" thickBot="1" x14ac:dyDescent="0.3"/>
    <row r="2089" spans="1:11" ht="15" customHeight="1" x14ac:dyDescent="0.25">
      <c r="A2089" s="174" t="s">
        <v>105</v>
      </c>
      <c r="B2089" s="175"/>
      <c r="C2089" s="175"/>
      <c r="D2089" s="175"/>
      <c r="E2089" s="176"/>
      <c r="G2089" s="174" t="s">
        <v>105</v>
      </c>
      <c r="H2089" s="175"/>
      <c r="I2089" s="175"/>
      <c r="J2089" s="175"/>
      <c r="K2089" s="176"/>
    </row>
    <row r="2090" spans="1:11" ht="15.75" customHeight="1" thickBot="1" x14ac:dyDescent="0.3">
      <c r="A2090" s="177"/>
      <c r="B2090" s="178"/>
      <c r="C2090" s="178"/>
      <c r="D2090" s="178"/>
      <c r="E2090" s="179"/>
      <c r="G2090" s="177"/>
      <c r="H2090" s="178"/>
      <c r="I2090" s="178"/>
      <c r="J2090" s="178"/>
      <c r="K2090" s="179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38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45952.531971875003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45952.531971875003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VLOOKUP(E2091,INVENTORY!$A$2:$N$96,10,FALSE)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VLOOKUP(K2091,INVENTORY!$A$2:$N$96,10,FALSE)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VLOOKUP(E2091,INVENTORY!$A$2:$N$96,2,FALSE)</f>
        <v>#N/A</v>
      </c>
      <c r="C2094" s="36" t="str">
        <f>"Model: "</f>
        <v xml:space="preserve">Model: </v>
      </c>
      <c r="D2094" s="40" t="e">
        <f>VLOOKUP(E2091,INVENTORY!$A$2:$N$96,3,FALSE)</f>
        <v>#N/A</v>
      </c>
      <c r="E2094" s="38"/>
      <c r="G2094" s="34" t="str">
        <f>"Make: "</f>
        <v xml:space="preserve">Make: </v>
      </c>
      <c r="H2094" s="35" t="e">
        <f>VLOOKUP(K2091,INVENTORY!$A$2:$N$96,2,FALSE)</f>
        <v>#N/A</v>
      </c>
      <c r="I2094" s="36" t="str">
        <f>"Model: "</f>
        <v xml:space="preserve">Model: </v>
      </c>
      <c r="J2094" s="40" t="e">
        <f>VLOOKUP(K2091,INVENTORY!$A$2:$N$96,3,FALSE)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VLOOKUP(E2091,INVENTORY!$A$2:$N$96,4,FALSE)&amp;" / "&amp;VLOOKUP(E2091,INVENTORY!$A$2:$N$96,5,FALSE)&amp;"GHz"</f>
        <v>#N/A</v>
      </c>
      <c r="C2095" s="36"/>
      <c r="D2095" s="36" t="str">
        <f>"Memory: "</f>
        <v xml:space="preserve">Memory: </v>
      </c>
      <c r="E2095" s="41" t="e">
        <f>VLOOKUP(E2091,INVENTORY!$A$2:$N$96,6,FALSE)</f>
        <v>#N/A</v>
      </c>
      <c r="G2095" s="34" t="str">
        <f>"CPU/Speed: "</f>
        <v xml:space="preserve">CPU/Speed: </v>
      </c>
      <c r="H2095" s="35" t="e">
        <f>VLOOKUP(K2091,INVENTORY!$A$2:$N$96,4,FALSE)&amp;" / "&amp;VLOOKUP(K2091,INVENTORY!$A$2:$N$96,5,FALSE)&amp;"GHz"</f>
        <v>#N/A</v>
      </c>
      <c r="I2095" s="36"/>
      <c r="J2095" s="36" t="str">
        <f>"Memory: "</f>
        <v xml:space="preserve">Memory: </v>
      </c>
      <c r="K2095" s="75" t="e">
        <f>VLOOKUP(K2091,INVENTORY!$A$2:$N$96,6,FALSE)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0" t="s">
        <v>10</v>
      </c>
      <c r="B2097" s="181"/>
      <c r="C2097" s="87" t="s">
        <v>1</v>
      </c>
      <c r="D2097" s="87" t="s">
        <v>9</v>
      </c>
      <c r="E2097" s="72" t="s">
        <v>8</v>
      </c>
      <c r="G2097" s="180" t="s">
        <v>10</v>
      </c>
      <c r="H2097" s="181"/>
      <c r="I2097" s="87" t="s">
        <v>1</v>
      </c>
      <c r="J2097" s="87" t="s">
        <v>9</v>
      </c>
      <c r="K2097" s="72" t="s">
        <v>8</v>
      </c>
    </row>
    <row r="2098" spans="1:11" x14ac:dyDescent="0.25">
      <c r="A2098" s="166" t="s">
        <v>96</v>
      </c>
      <c r="B2098" s="167"/>
      <c r="C2098" s="86" t="s">
        <v>13</v>
      </c>
      <c r="D2098" s="9"/>
      <c r="E2098" s="8"/>
      <c r="G2098" s="166" t="s">
        <v>96</v>
      </c>
      <c r="H2098" s="167"/>
      <c r="I2098" s="86" t="s">
        <v>13</v>
      </c>
      <c r="J2098" s="9"/>
      <c r="K2098" s="8"/>
    </row>
    <row r="2099" spans="1:11" x14ac:dyDescent="0.25">
      <c r="A2099" s="166" t="s">
        <v>98</v>
      </c>
      <c r="B2099" s="167"/>
      <c r="C2099" s="86" t="s">
        <v>13</v>
      </c>
      <c r="D2099" s="9"/>
      <c r="E2099" s="8"/>
      <c r="G2099" s="166" t="s">
        <v>98</v>
      </c>
      <c r="H2099" s="167"/>
      <c r="I2099" s="86" t="s">
        <v>13</v>
      </c>
      <c r="J2099" s="9"/>
      <c r="K2099" s="8"/>
    </row>
    <row r="2100" spans="1:11" x14ac:dyDescent="0.25">
      <c r="A2100" s="166" t="s">
        <v>97</v>
      </c>
      <c r="B2100" s="167"/>
      <c r="C2100" s="86" t="s">
        <v>13</v>
      </c>
      <c r="D2100" s="9"/>
      <c r="E2100" s="8"/>
      <c r="G2100" s="166" t="s">
        <v>97</v>
      </c>
      <c r="H2100" s="167"/>
      <c r="I2100" s="86" t="s">
        <v>13</v>
      </c>
      <c r="J2100" s="9"/>
      <c r="K2100" s="8"/>
    </row>
    <row r="2101" spans="1:11" x14ac:dyDescent="0.25">
      <c r="A2101" s="166" t="s">
        <v>7</v>
      </c>
      <c r="B2101" s="167"/>
      <c r="C2101" s="86" t="s">
        <v>13</v>
      </c>
      <c r="D2101" s="9"/>
      <c r="E2101" s="8"/>
      <c r="G2101" s="166" t="s">
        <v>7</v>
      </c>
      <c r="H2101" s="167"/>
      <c r="I2101" s="86" t="s">
        <v>13</v>
      </c>
      <c r="J2101" s="9"/>
      <c r="K2101" s="8"/>
    </row>
    <row r="2102" spans="1:11" x14ac:dyDescent="0.25">
      <c r="A2102" s="166" t="s">
        <v>99</v>
      </c>
      <c r="B2102" s="167"/>
      <c r="C2102" s="86" t="s">
        <v>13</v>
      </c>
      <c r="D2102" s="9"/>
      <c r="E2102" s="8"/>
      <c r="G2102" s="166" t="s">
        <v>99</v>
      </c>
      <c r="H2102" s="167"/>
      <c r="I2102" s="86" t="s">
        <v>13</v>
      </c>
      <c r="J2102" s="9"/>
      <c r="K2102" s="8"/>
    </row>
    <row r="2103" spans="1:11" x14ac:dyDescent="0.25">
      <c r="A2103" s="166" t="s">
        <v>6</v>
      </c>
      <c r="B2103" s="167"/>
      <c r="C2103" s="86" t="s">
        <v>13</v>
      </c>
      <c r="D2103" s="9"/>
      <c r="E2103" s="8"/>
      <c r="G2103" s="166" t="s">
        <v>6</v>
      </c>
      <c r="H2103" s="167"/>
      <c r="I2103" s="86" t="s">
        <v>13</v>
      </c>
      <c r="J2103" s="9"/>
      <c r="K2103" s="8"/>
    </row>
    <row r="2104" spans="1:11" x14ac:dyDescent="0.25">
      <c r="A2104" s="166"/>
      <c r="B2104" s="167"/>
      <c r="C2104" s="86"/>
      <c r="D2104" s="9"/>
      <c r="E2104" s="8"/>
      <c r="G2104" s="166"/>
      <c r="H2104" s="167"/>
      <c r="I2104" s="86"/>
      <c r="J2104" s="9"/>
      <c r="K2104" s="8"/>
    </row>
    <row r="2105" spans="1:11" x14ac:dyDescent="0.25">
      <c r="A2105" s="166"/>
      <c r="B2105" s="167"/>
      <c r="C2105" s="86"/>
      <c r="D2105" s="9"/>
      <c r="E2105" s="8"/>
      <c r="G2105" s="166"/>
      <c r="H2105" s="167"/>
      <c r="I2105" s="86"/>
      <c r="J2105" s="9"/>
      <c r="K2105" s="8"/>
    </row>
    <row r="2106" spans="1:11" ht="15.75" thickBot="1" x14ac:dyDescent="0.3">
      <c r="A2106" s="168" t="s">
        <v>14</v>
      </c>
      <c r="B2106" s="169"/>
      <c r="C2106" s="169"/>
      <c r="D2106" s="169"/>
      <c r="E2106" s="170"/>
      <c r="G2106" s="168" t="s">
        <v>14</v>
      </c>
      <c r="H2106" s="169"/>
      <c r="I2106" s="169"/>
      <c r="J2106" s="169"/>
      <c r="K2106" s="170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VLOOKUP(E2091,INVENTORY!$A$2:$N$96,7,FALSE)</f>
        <v>#N/A</v>
      </c>
      <c r="D2108" s="74" t="e">
        <f>VLOOKUP(E2091,INVENTORY!$A$2:$N$96,8,FALSE)</f>
        <v>#N/A</v>
      </c>
      <c r="E2108" s="74" t="e">
        <f>VLOOKUP(E2091,INVENTORY!$A$2:$N$96,9,FALSE)</f>
        <v>#N/A</v>
      </c>
      <c r="G2108" s="74"/>
      <c r="H2108" s="74"/>
      <c r="I2108" s="74" t="e">
        <f>VLOOKUP(K2091,INVENTORY!$A$2:$N$96,7,FALSE)</f>
        <v>#N/A</v>
      </c>
      <c r="J2108" s="74" t="e">
        <f>VLOOKUP(K2091,INVENTORY!$A$2:$N$96,8,FALSE)</f>
        <v>#N/A</v>
      </c>
      <c r="K2108" s="74" t="e">
        <f>VLOOKUP(K2091,INVENTORY!$A$2:$N$96,9,FALSE)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1" t="e">
        <f>"Function Code: "&amp;VLOOKUP(E2091,INVENTORY!$A$2:$Q$96,14,FALSE)</f>
        <v>#N/A</v>
      </c>
      <c r="D2110" s="172"/>
      <c r="E2110" s="173"/>
      <c r="G2110" s="6" t="s">
        <v>4</v>
      </c>
      <c r="H2110" s="5"/>
      <c r="I2110" s="171" t="e">
        <f>"Function Code: "&amp;VLOOKUP(K2091,INVENTORY!$A$2:$Q$96,14,FALSE)</f>
        <v>#N/A</v>
      </c>
      <c r="J2110" s="172"/>
      <c r="K2110" s="173"/>
    </row>
    <row r="2111" spans="1:11" ht="15" customHeight="1" thickBot="1" x14ac:dyDescent="0.3">
      <c r="A2111" s="6"/>
      <c r="B2111" s="5"/>
      <c r="C2111" s="161"/>
      <c r="D2111" s="162"/>
      <c r="E2111" s="163"/>
      <c r="G2111" s="6"/>
      <c r="H2111" s="5"/>
      <c r="I2111" s="161"/>
      <c r="J2111" s="162"/>
      <c r="K2111" s="163"/>
    </row>
    <row r="2112" spans="1:11" ht="15" customHeight="1" thickBot="1" x14ac:dyDescent="0.3">
      <c r="A2112" s="6"/>
      <c r="B2112" s="5"/>
      <c r="C2112" s="161" t="e">
        <f>"Cosmetic Code: "&amp;VLOOKUP(E2091,INVENTORY!$A$2:$Q$96,15,FALSE)</f>
        <v>#N/A</v>
      </c>
      <c r="D2112" s="162"/>
      <c r="E2112" s="163"/>
      <c r="G2112" s="6"/>
      <c r="H2112" s="5"/>
      <c r="I2112" s="161" t="e">
        <f>"Cosmetic Code: "&amp;VLOOKUP(K2091,INVENTORY!$A$2:$Q$96,15,FALSE)</f>
        <v>#N/A</v>
      </c>
      <c r="J2112" s="162"/>
      <c r="K2112" s="163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4" t="s">
        <v>119</v>
      </c>
      <c r="E2116" s="165"/>
      <c r="G2116" s="3" t="s">
        <v>0</v>
      </c>
      <c r="H2116" s="2" t="s">
        <v>0</v>
      </c>
      <c r="I2116" s="1"/>
      <c r="J2116" s="164" t="s">
        <v>119</v>
      </c>
      <c r="K2116" s="165"/>
    </row>
    <row r="2117" spans="1:11" ht="47.25" customHeight="1" thickBot="1" x14ac:dyDescent="0.3"/>
    <row r="2118" spans="1:11" ht="15" customHeight="1" x14ac:dyDescent="0.25">
      <c r="A2118" s="174" t="s">
        <v>105</v>
      </c>
      <c r="B2118" s="175"/>
      <c r="C2118" s="175"/>
      <c r="D2118" s="175"/>
      <c r="E2118" s="176"/>
      <c r="G2118" s="174" t="s">
        <v>105</v>
      </c>
      <c r="H2118" s="175"/>
      <c r="I2118" s="175"/>
      <c r="J2118" s="175"/>
      <c r="K2118" s="176"/>
    </row>
    <row r="2119" spans="1:11" ht="15.75" customHeight="1" thickBot="1" x14ac:dyDescent="0.3">
      <c r="A2119" s="177"/>
      <c r="B2119" s="178"/>
      <c r="C2119" s="178"/>
      <c r="D2119" s="178"/>
      <c r="E2119" s="179"/>
      <c r="G2119" s="177"/>
      <c r="H2119" s="178"/>
      <c r="I2119" s="178"/>
      <c r="J2119" s="178"/>
      <c r="K2119" s="179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39</v>
      </c>
      <c r="G2120" s="11"/>
      <c r="H2120" s="10"/>
      <c r="I2120" s="10"/>
      <c r="J2120" s="33" t="s">
        <v>42</v>
      </c>
      <c r="K2120" s="42">
        <f>'Data-PULLDOWNS'!$B$3*3+E2091</f>
        <v>40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45952.531971875003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45952.531971875003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VLOOKUP(E2120,INVENTORY!$A$2:$N$96,10,FALSE)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VLOOKUP(K2120,INVENTORY!$A$2:$N$96,10,FALSE)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VLOOKUP(E2120,INVENTORY!$A$2:$N$96,2,FALSE)</f>
        <v>#N/A</v>
      </c>
      <c r="C2123" s="36" t="str">
        <f>"Model: "</f>
        <v xml:space="preserve">Model: </v>
      </c>
      <c r="D2123" s="40" t="e">
        <f>VLOOKUP(E2120,INVENTORY!$A$2:$N$96,3,FALSE)</f>
        <v>#N/A</v>
      </c>
      <c r="E2123" s="38"/>
      <c r="G2123" s="34" t="str">
        <f>"Make: "</f>
        <v xml:space="preserve">Make: </v>
      </c>
      <c r="H2123" s="35" t="e">
        <f>VLOOKUP(K2120,INVENTORY!$A$2:$N$96,2,FALSE)</f>
        <v>#N/A</v>
      </c>
      <c r="I2123" s="36" t="str">
        <f>"Model: "</f>
        <v xml:space="preserve">Model: </v>
      </c>
      <c r="J2123" s="40" t="e">
        <f>VLOOKUP(K2120,INVENTORY!$A$2:$N$96,3,FALSE)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VLOOKUP(E2120,INVENTORY!$A$2:$N$96,4,FALSE)&amp;" / "&amp;VLOOKUP(E2120,INVENTORY!$A$2:$N$96,5,FALSE)&amp;"GHz"</f>
        <v>#N/A</v>
      </c>
      <c r="C2124" s="36"/>
      <c r="D2124" s="36" t="str">
        <f>"Memory: "</f>
        <v xml:space="preserve">Memory: </v>
      </c>
      <c r="E2124" s="75" t="e">
        <f>VLOOKUP(E2120,INVENTORY!$A$2:$N$96,6,FALSE)</f>
        <v>#N/A</v>
      </c>
      <c r="G2124" s="34" t="str">
        <f>"CPU/Speed: "</f>
        <v xml:space="preserve">CPU/Speed: </v>
      </c>
      <c r="H2124" s="35" t="e">
        <f>VLOOKUP(K2120,INVENTORY!$A$2:$N$96,4,FALSE)&amp;" / "&amp;VLOOKUP(K2120,INVENTORY!$A$2:$N$96,5,FALSE)&amp;"GHz"</f>
        <v>#N/A</v>
      </c>
      <c r="I2124" s="36"/>
      <c r="J2124" s="36" t="str">
        <f>"Memory: "</f>
        <v xml:space="preserve">Memory: </v>
      </c>
      <c r="K2124" s="75" t="e">
        <f>VLOOKUP(K2120,INVENTORY!$A$2:$N$96,6,FALSE)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0" t="s">
        <v>10</v>
      </c>
      <c r="B2126" s="181"/>
      <c r="C2126" s="87" t="s">
        <v>1</v>
      </c>
      <c r="D2126" s="87" t="s">
        <v>9</v>
      </c>
      <c r="E2126" s="72" t="s">
        <v>8</v>
      </c>
      <c r="G2126" s="180" t="s">
        <v>10</v>
      </c>
      <c r="H2126" s="181"/>
      <c r="I2126" s="87" t="s">
        <v>1</v>
      </c>
      <c r="J2126" s="87" t="s">
        <v>9</v>
      </c>
      <c r="K2126" s="72" t="s">
        <v>8</v>
      </c>
    </row>
    <row r="2127" spans="1:11" x14ac:dyDescent="0.25">
      <c r="A2127" s="166" t="s">
        <v>96</v>
      </c>
      <c r="B2127" s="167"/>
      <c r="C2127" s="86" t="s">
        <v>13</v>
      </c>
      <c r="D2127" s="9"/>
      <c r="E2127" s="8"/>
      <c r="G2127" s="166" t="s">
        <v>96</v>
      </c>
      <c r="H2127" s="167"/>
      <c r="I2127" s="86" t="s">
        <v>13</v>
      </c>
      <c r="J2127" s="9"/>
      <c r="K2127" s="8"/>
    </row>
    <row r="2128" spans="1:11" x14ac:dyDescent="0.25">
      <c r="A2128" s="166" t="s">
        <v>98</v>
      </c>
      <c r="B2128" s="167"/>
      <c r="C2128" s="86" t="s">
        <v>13</v>
      </c>
      <c r="D2128" s="9"/>
      <c r="E2128" s="8"/>
      <c r="G2128" s="166" t="s">
        <v>98</v>
      </c>
      <c r="H2128" s="167"/>
      <c r="I2128" s="86" t="s">
        <v>13</v>
      </c>
      <c r="J2128" s="9"/>
      <c r="K2128" s="8"/>
    </row>
    <row r="2129" spans="1:11" x14ac:dyDescent="0.25">
      <c r="A2129" s="166" t="s">
        <v>97</v>
      </c>
      <c r="B2129" s="167"/>
      <c r="C2129" s="86" t="s">
        <v>13</v>
      </c>
      <c r="D2129" s="9"/>
      <c r="E2129" s="8"/>
      <c r="G2129" s="166" t="s">
        <v>97</v>
      </c>
      <c r="H2129" s="167"/>
      <c r="I2129" s="86" t="s">
        <v>13</v>
      </c>
      <c r="J2129" s="9"/>
      <c r="K2129" s="8"/>
    </row>
    <row r="2130" spans="1:11" x14ac:dyDescent="0.25">
      <c r="A2130" s="166" t="s">
        <v>7</v>
      </c>
      <c r="B2130" s="167"/>
      <c r="C2130" s="86" t="s">
        <v>13</v>
      </c>
      <c r="D2130" s="9"/>
      <c r="E2130" s="8"/>
      <c r="G2130" s="166" t="s">
        <v>7</v>
      </c>
      <c r="H2130" s="167"/>
      <c r="I2130" s="86" t="s">
        <v>13</v>
      </c>
      <c r="J2130" s="9"/>
      <c r="K2130" s="8"/>
    </row>
    <row r="2131" spans="1:11" x14ac:dyDescent="0.25">
      <c r="A2131" s="166" t="s">
        <v>99</v>
      </c>
      <c r="B2131" s="167"/>
      <c r="C2131" s="86" t="s">
        <v>13</v>
      </c>
      <c r="D2131" s="9"/>
      <c r="E2131" s="8"/>
      <c r="G2131" s="166" t="s">
        <v>99</v>
      </c>
      <c r="H2131" s="167"/>
      <c r="I2131" s="86" t="s">
        <v>13</v>
      </c>
      <c r="J2131" s="9"/>
      <c r="K2131" s="8"/>
    </row>
    <row r="2132" spans="1:11" x14ac:dyDescent="0.25">
      <c r="A2132" s="166" t="s">
        <v>6</v>
      </c>
      <c r="B2132" s="167"/>
      <c r="C2132" s="86" t="s">
        <v>13</v>
      </c>
      <c r="D2132" s="9"/>
      <c r="E2132" s="8"/>
      <c r="G2132" s="166" t="s">
        <v>6</v>
      </c>
      <c r="H2132" s="167"/>
      <c r="I2132" s="86" t="s">
        <v>13</v>
      </c>
      <c r="J2132" s="9"/>
      <c r="K2132" s="8"/>
    </row>
    <row r="2133" spans="1:11" x14ac:dyDescent="0.25">
      <c r="A2133" s="166"/>
      <c r="B2133" s="167"/>
      <c r="C2133" s="86"/>
      <c r="D2133" s="9"/>
      <c r="E2133" s="8"/>
      <c r="G2133" s="166"/>
      <c r="H2133" s="167"/>
      <c r="I2133" s="86"/>
      <c r="J2133" s="9"/>
      <c r="K2133" s="8"/>
    </row>
    <row r="2134" spans="1:11" x14ac:dyDescent="0.25">
      <c r="A2134" s="166"/>
      <c r="B2134" s="167"/>
      <c r="C2134" s="86"/>
      <c r="D2134" s="9"/>
      <c r="E2134" s="8"/>
      <c r="G2134" s="166"/>
      <c r="H2134" s="167"/>
      <c r="I2134" s="86"/>
      <c r="J2134" s="9"/>
      <c r="K2134" s="8"/>
    </row>
    <row r="2135" spans="1:11" ht="15.75" thickBot="1" x14ac:dyDescent="0.3">
      <c r="A2135" s="168" t="s">
        <v>14</v>
      </c>
      <c r="B2135" s="169"/>
      <c r="C2135" s="169"/>
      <c r="D2135" s="169"/>
      <c r="E2135" s="170"/>
      <c r="G2135" s="168" t="s">
        <v>14</v>
      </c>
      <c r="H2135" s="169"/>
      <c r="I2135" s="169"/>
      <c r="J2135" s="169"/>
      <c r="K2135" s="170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VLOOKUP(E2120,INVENTORY!$A$2:$N$96,7,FALSE)</f>
        <v>#N/A</v>
      </c>
      <c r="D2137" s="74" t="e">
        <f>VLOOKUP(E2120,INVENTORY!$A$2:$N$96,8,FALSE)</f>
        <v>#N/A</v>
      </c>
      <c r="E2137" s="74" t="e">
        <f>VLOOKUP(E2120,INVENTORY!$A$2:$N$96,9,FALSE)</f>
        <v>#N/A</v>
      </c>
      <c r="G2137" s="74"/>
      <c r="H2137" s="74"/>
      <c r="I2137" s="74" t="e">
        <f>VLOOKUP(K2120,INVENTORY!$A$2:$N$96,7,FALSE)</f>
        <v>#N/A</v>
      </c>
      <c r="J2137" s="74" t="e">
        <f>VLOOKUP(K2120,INVENTORY!$A$2:$N$96,8,FALSE)</f>
        <v>#N/A</v>
      </c>
      <c r="K2137" s="74" t="e">
        <f>VLOOKUP(K2120,INVENTORY!$A$2:$N$96,9,FALSE)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1" t="e">
        <f>"Function Code: "&amp;VLOOKUP(E2120,INVENTORY!$A$2:$Q$96,14,FALSE)</f>
        <v>#N/A</v>
      </c>
      <c r="D2139" s="172"/>
      <c r="E2139" s="173"/>
      <c r="G2139" s="6" t="s">
        <v>4</v>
      </c>
      <c r="H2139" s="5"/>
      <c r="I2139" s="171" t="e">
        <f>"Function Code: "&amp;VLOOKUP(K2120,INVENTORY!$A$2:$Q$96,14,FALSE)</f>
        <v>#N/A</v>
      </c>
      <c r="J2139" s="172"/>
      <c r="K2139" s="173"/>
    </row>
    <row r="2140" spans="1:11" ht="15" customHeight="1" thickBot="1" x14ac:dyDescent="0.3">
      <c r="A2140" s="6"/>
      <c r="B2140" s="5"/>
      <c r="C2140" s="161"/>
      <c r="D2140" s="162"/>
      <c r="E2140" s="163"/>
      <c r="G2140" s="6"/>
      <c r="H2140" s="5"/>
      <c r="I2140" s="161"/>
      <c r="J2140" s="162"/>
      <c r="K2140" s="163"/>
    </row>
    <row r="2141" spans="1:11" ht="15" customHeight="1" thickBot="1" x14ac:dyDescent="0.3">
      <c r="A2141" s="6"/>
      <c r="B2141" s="5"/>
      <c r="C2141" s="161" t="e">
        <f>"Cosmetic Code: "&amp;VLOOKUP(E2120,INVENTORY!$A$2:$Q$96,15,FALSE)</f>
        <v>#N/A</v>
      </c>
      <c r="D2141" s="162"/>
      <c r="E2141" s="163"/>
      <c r="G2141" s="6"/>
      <c r="H2141" s="5"/>
      <c r="I2141" s="161" t="e">
        <f>"Cosmetic Code: "&amp;VLOOKUP(K2120,INVENTORY!$A$2:$Q$96,15,FALSE)</f>
        <v>#N/A</v>
      </c>
      <c r="J2141" s="162"/>
      <c r="K2141" s="163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4" t="s">
        <v>119</v>
      </c>
      <c r="E2145" s="165"/>
      <c r="G2145" s="3" t="s">
        <v>0</v>
      </c>
      <c r="H2145" s="2" t="s">
        <v>0</v>
      </c>
      <c r="I2145" s="1"/>
      <c r="J2145" s="164" t="s">
        <v>119</v>
      </c>
      <c r="K2145" s="165"/>
    </row>
    <row r="2146" spans="1:11" ht="15.75" thickBot="1" x14ac:dyDescent="0.3"/>
    <row r="2147" spans="1:11" ht="15" customHeight="1" x14ac:dyDescent="0.25">
      <c r="A2147" s="174" t="s">
        <v>105</v>
      </c>
      <c r="B2147" s="175"/>
      <c r="C2147" s="175"/>
      <c r="D2147" s="175"/>
      <c r="E2147" s="176"/>
      <c r="G2147" s="174" t="s">
        <v>105</v>
      </c>
      <c r="H2147" s="175"/>
      <c r="I2147" s="175"/>
      <c r="J2147" s="175"/>
      <c r="K2147" s="176"/>
    </row>
    <row r="2148" spans="1:11" ht="15.75" customHeight="1" thickBot="1" x14ac:dyDescent="0.3">
      <c r="A2148" s="177"/>
      <c r="B2148" s="178"/>
      <c r="C2148" s="178"/>
      <c r="D2148" s="178"/>
      <c r="E2148" s="179"/>
      <c r="G2148" s="177"/>
      <c r="H2148" s="178"/>
      <c r="I2148" s="178"/>
      <c r="J2148" s="178"/>
      <c r="K2148" s="179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39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45952.531971875003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45952.531971875003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VLOOKUP(E2149,INVENTORY!$A$2:$N$96,10,FALSE)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VLOOKUP(K2149,INVENTORY!$A$2:$N$96,10,FALSE)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VLOOKUP(E2149,INVENTORY!$A$2:$N$96,2,FALSE)</f>
        <v>#N/A</v>
      </c>
      <c r="C2152" s="36" t="str">
        <f>"Model: "</f>
        <v xml:space="preserve">Model: </v>
      </c>
      <c r="D2152" s="40" t="e">
        <f>VLOOKUP(E2149,INVENTORY!$A$2:$N$96,3,FALSE)</f>
        <v>#N/A</v>
      </c>
      <c r="E2152" s="38"/>
      <c r="G2152" s="34" t="str">
        <f>"Make: "</f>
        <v xml:space="preserve">Make: </v>
      </c>
      <c r="H2152" s="35" t="e">
        <f>VLOOKUP(K2149,INVENTORY!$A$2:$N$96,2,FALSE)</f>
        <v>#N/A</v>
      </c>
      <c r="I2152" s="36" t="str">
        <f>"Model: "</f>
        <v xml:space="preserve">Model: </v>
      </c>
      <c r="J2152" s="40" t="e">
        <f>VLOOKUP(K2149,INVENTORY!$A$2:$N$96,3,FALSE)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VLOOKUP(E2149,INVENTORY!$A$2:$N$96,4,FALSE)&amp;" / "&amp;VLOOKUP(E2149,INVENTORY!$A$2:$N$96,5,FALSE)&amp;"GHz"</f>
        <v>#N/A</v>
      </c>
      <c r="C2153" s="36"/>
      <c r="D2153" s="36" t="str">
        <f>"Memory: "</f>
        <v xml:space="preserve">Memory: </v>
      </c>
      <c r="E2153" s="41" t="e">
        <f>VLOOKUP(E2149,INVENTORY!$A$2:$N$96,6,FALSE)</f>
        <v>#N/A</v>
      </c>
      <c r="G2153" s="34" t="str">
        <f>"CPU/Speed: "</f>
        <v xml:space="preserve">CPU/Speed: </v>
      </c>
      <c r="H2153" s="35" t="e">
        <f>VLOOKUP(K2149,INVENTORY!$A$2:$N$96,4,FALSE)&amp;" / "&amp;VLOOKUP(K2149,INVENTORY!$A$2:$N$96,5,FALSE)&amp;"GHz"</f>
        <v>#N/A</v>
      </c>
      <c r="I2153" s="36"/>
      <c r="J2153" s="36" t="str">
        <f>"Memory: "</f>
        <v xml:space="preserve">Memory: </v>
      </c>
      <c r="K2153" s="75" t="e">
        <f>VLOOKUP(K2149,INVENTORY!$A$2:$N$96,6,FALSE)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0" t="s">
        <v>10</v>
      </c>
      <c r="B2155" s="181"/>
      <c r="C2155" s="87" t="s">
        <v>1</v>
      </c>
      <c r="D2155" s="87" t="s">
        <v>9</v>
      </c>
      <c r="E2155" s="72" t="s">
        <v>8</v>
      </c>
      <c r="G2155" s="180" t="s">
        <v>10</v>
      </c>
      <c r="H2155" s="181"/>
      <c r="I2155" s="87" t="s">
        <v>1</v>
      </c>
      <c r="J2155" s="87" t="s">
        <v>9</v>
      </c>
      <c r="K2155" s="72" t="s">
        <v>8</v>
      </c>
    </row>
    <row r="2156" spans="1:11" x14ac:dyDescent="0.25">
      <c r="A2156" s="166" t="s">
        <v>96</v>
      </c>
      <c r="B2156" s="167"/>
      <c r="C2156" s="86" t="s">
        <v>13</v>
      </c>
      <c r="D2156" s="9"/>
      <c r="E2156" s="8"/>
      <c r="G2156" s="166" t="s">
        <v>96</v>
      </c>
      <c r="H2156" s="167"/>
      <c r="I2156" s="86" t="s">
        <v>13</v>
      </c>
      <c r="J2156" s="9"/>
      <c r="K2156" s="8"/>
    </row>
    <row r="2157" spans="1:11" x14ac:dyDescent="0.25">
      <c r="A2157" s="166" t="s">
        <v>98</v>
      </c>
      <c r="B2157" s="167"/>
      <c r="C2157" s="86" t="s">
        <v>13</v>
      </c>
      <c r="D2157" s="9"/>
      <c r="E2157" s="8"/>
      <c r="G2157" s="166" t="s">
        <v>98</v>
      </c>
      <c r="H2157" s="167"/>
      <c r="I2157" s="86" t="s">
        <v>13</v>
      </c>
      <c r="J2157" s="9"/>
      <c r="K2157" s="8"/>
    </row>
    <row r="2158" spans="1:11" x14ac:dyDescent="0.25">
      <c r="A2158" s="166" t="s">
        <v>97</v>
      </c>
      <c r="B2158" s="167"/>
      <c r="C2158" s="86" t="s">
        <v>13</v>
      </c>
      <c r="D2158" s="9"/>
      <c r="E2158" s="8"/>
      <c r="G2158" s="166" t="s">
        <v>97</v>
      </c>
      <c r="H2158" s="167"/>
      <c r="I2158" s="86" t="s">
        <v>13</v>
      </c>
      <c r="J2158" s="9"/>
      <c r="K2158" s="8"/>
    </row>
    <row r="2159" spans="1:11" x14ac:dyDescent="0.25">
      <c r="A2159" s="166" t="s">
        <v>7</v>
      </c>
      <c r="B2159" s="167"/>
      <c r="C2159" s="86" t="s">
        <v>13</v>
      </c>
      <c r="D2159" s="9"/>
      <c r="E2159" s="8"/>
      <c r="G2159" s="166" t="s">
        <v>7</v>
      </c>
      <c r="H2159" s="167"/>
      <c r="I2159" s="86" t="s">
        <v>13</v>
      </c>
      <c r="J2159" s="9"/>
      <c r="K2159" s="8"/>
    </row>
    <row r="2160" spans="1:11" x14ac:dyDescent="0.25">
      <c r="A2160" s="166" t="s">
        <v>99</v>
      </c>
      <c r="B2160" s="167"/>
      <c r="C2160" s="86" t="s">
        <v>13</v>
      </c>
      <c r="D2160" s="9"/>
      <c r="E2160" s="8"/>
      <c r="G2160" s="166" t="s">
        <v>99</v>
      </c>
      <c r="H2160" s="167"/>
      <c r="I2160" s="86" t="s">
        <v>13</v>
      </c>
      <c r="J2160" s="9"/>
      <c r="K2160" s="8"/>
    </row>
    <row r="2161" spans="1:11" x14ac:dyDescent="0.25">
      <c r="A2161" s="166" t="s">
        <v>6</v>
      </c>
      <c r="B2161" s="167"/>
      <c r="C2161" s="86" t="s">
        <v>13</v>
      </c>
      <c r="D2161" s="9"/>
      <c r="E2161" s="8"/>
      <c r="G2161" s="166" t="s">
        <v>6</v>
      </c>
      <c r="H2161" s="167"/>
      <c r="I2161" s="86" t="s">
        <v>13</v>
      </c>
      <c r="J2161" s="9"/>
      <c r="K2161" s="8"/>
    </row>
    <row r="2162" spans="1:11" x14ac:dyDescent="0.25">
      <c r="A2162" s="166"/>
      <c r="B2162" s="167"/>
      <c r="C2162" s="86"/>
      <c r="D2162" s="9"/>
      <c r="E2162" s="8"/>
      <c r="G2162" s="166"/>
      <c r="H2162" s="167"/>
      <c r="I2162" s="86"/>
      <c r="J2162" s="9"/>
      <c r="K2162" s="8"/>
    </row>
    <row r="2163" spans="1:11" x14ac:dyDescent="0.25">
      <c r="A2163" s="166"/>
      <c r="B2163" s="167"/>
      <c r="C2163" s="86"/>
      <c r="D2163" s="9"/>
      <c r="E2163" s="8"/>
      <c r="G2163" s="166"/>
      <c r="H2163" s="167"/>
      <c r="I2163" s="86"/>
      <c r="J2163" s="9"/>
      <c r="K2163" s="8"/>
    </row>
    <row r="2164" spans="1:11" ht="15.75" thickBot="1" x14ac:dyDescent="0.3">
      <c r="A2164" s="168" t="s">
        <v>14</v>
      </c>
      <c r="B2164" s="169"/>
      <c r="C2164" s="169"/>
      <c r="D2164" s="169"/>
      <c r="E2164" s="170"/>
      <c r="G2164" s="168" t="s">
        <v>14</v>
      </c>
      <c r="H2164" s="169"/>
      <c r="I2164" s="169"/>
      <c r="J2164" s="169"/>
      <c r="K2164" s="170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VLOOKUP(E2149,INVENTORY!$A$2:$N$96,7,FALSE)</f>
        <v>#N/A</v>
      </c>
      <c r="D2166" s="74" t="e">
        <f>VLOOKUP(E2149,INVENTORY!$A$2:$N$96,8,FALSE)</f>
        <v>#N/A</v>
      </c>
      <c r="E2166" s="74" t="e">
        <f>VLOOKUP(E2149,INVENTORY!$A$2:$N$96,9,FALSE)</f>
        <v>#N/A</v>
      </c>
      <c r="G2166" s="74"/>
      <c r="H2166" s="74"/>
      <c r="I2166" s="74" t="e">
        <f>VLOOKUP(K2149,INVENTORY!$A$2:$N$96,7,FALSE)</f>
        <v>#N/A</v>
      </c>
      <c r="J2166" s="74" t="e">
        <f>VLOOKUP(K2149,INVENTORY!$A$2:$N$96,8,FALSE)</f>
        <v>#N/A</v>
      </c>
      <c r="K2166" s="74" t="e">
        <f>VLOOKUP(K2149,INVENTORY!$A$2:$N$96,9,FALSE)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1" t="e">
        <f>"Function Code: "&amp;VLOOKUP(E2149,INVENTORY!$A$2:$Q$96,14,FALSE)</f>
        <v>#N/A</v>
      </c>
      <c r="D2168" s="172"/>
      <c r="E2168" s="173"/>
      <c r="G2168" s="6" t="s">
        <v>4</v>
      </c>
      <c r="H2168" s="5"/>
      <c r="I2168" s="171" t="e">
        <f>"Function Code: "&amp;VLOOKUP(K2149,INVENTORY!$A$2:$Q$96,14,FALSE)</f>
        <v>#N/A</v>
      </c>
      <c r="J2168" s="172"/>
      <c r="K2168" s="173"/>
    </row>
    <row r="2169" spans="1:11" ht="15" customHeight="1" thickBot="1" x14ac:dyDescent="0.3">
      <c r="A2169" s="6"/>
      <c r="B2169" s="5"/>
      <c r="C2169" s="161"/>
      <c r="D2169" s="162"/>
      <c r="E2169" s="163"/>
      <c r="G2169" s="6"/>
      <c r="H2169" s="5"/>
      <c r="I2169" s="161"/>
      <c r="J2169" s="162"/>
      <c r="K2169" s="163"/>
    </row>
    <row r="2170" spans="1:11" ht="15" customHeight="1" thickBot="1" x14ac:dyDescent="0.3">
      <c r="A2170" s="6"/>
      <c r="B2170" s="5"/>
      <c r="C2170" s="161" t="e">
        <f>"Cosmetic Code: "&amp;VLOOKUP(E2149,INVENTORY!$A$2:$Q$96,15,FALSE)</f>
        <v>#N/A</v>
      </c>
      <c r="D2170" s="162"/>
      <c r="E2170" s="163"/>
      <c r="G2170" s="6"/>
      <c r="H2170" s="5"/>
      <c r="I2170" s="161" t="e">
        <f>"Cosmetic Code: "&amp;VLOOKUP(K2149,INVENTORY!$A$2:$Q$96,15,FALSE)</f>
        <v>#N/A</v>
      </c>
      <c r="J2170" s="162"/>
      <c r="K2170" s="163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4" t="s">
        <v>119</v>
      </c>
      <c r="E2174" s="165"/>
      <c r="G2174" s="3" t="s">
        <v>0</v>
      </c>
      <c r="H2174" s="2" t="s">
        <v>0</v>
      </c>
      <c r="I2174" s="1"/>
      <c r="J2174" s="164" t="s">
        <v>119</v>
      </c>
      <c r="K2174" s="165"/>
    </row>
    <row r="2175" spans="1:11" ht="47.25" customHeight="1" thickBot="1" x14ac:dyDescent="0.3"/>
    <row r="2176" spans="1:11" ht="15" customHeight="1" x14ac:dyDescent="0.25">
      <c r="A2176" s="174" t="s">
        <v>105</v>
      </c>
      <c r="B2176" s="175"/>
      <c r="C2176" s="175"/>
      <c r="D2176" s="175"/>
      <c r="E2176" s="176"/>
      <c r="G2176" s="174" t="s">
        <v>105</v>
      </c>
      <c r="H2176" s="175"/>
      <c r="I2176" s="175"/>
      <c r="J2176" s="175"/>
      <c r="K2176" s="176"/>
    </row>
    <row r="2177" spans="1:11" ht="15.75" customHeight="1" thickBot="1" x14ac:dyDescent="0.3">
      <c r="A2177" s="177"/>
      <c r="B2177" s="178"/>
      <c r="C2177" s="178"/>
      <c r="D2177" s="178"/>
      <c r="E2177" s="179"/>
      <c r="G2177" s="177"/>
      <c r="H2177" s="178"/>
      <c r="I2177" s="178"/>
      <c r="J2177" s="178"/>
      <c r="K2177" s="179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40</v>
      </c>
      <c r="G2178" s="11"/>
      <c r="H2178" s="10"/>
      <c r="I2178" s="10"/>
      <c r="J2178" s="33" t="s">
        <v>42</v>
      </c>
      <c r="K2178" s="42">
        <f>'Data-PULLDOWNS'!$B$3*3+E2149</f>
        <v>41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45952.531971875003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45952.531971875003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VLOOKUP(E2178,INVENTORY!$A$2:$N$96,10,FALSE)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VLOOKUP(K2178,INVENTORY!$A$2:$N$96,10,FALSE)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VLOOKUP(E2178,INVENTORY!$A$2:$N$96,2,FALSE)</f>
        <v>#N/A</v>
      </c>
      <c r="C2181" s="36" t="str">
        <f>"Model: "</f>
        <v xml:space="preserve">Model: </v>
      </c>
      <c r="D2181" s="40" t="e">
        <f>VLOOKUP(E2178,INVENTORY!$A$2:$N$96,3,FALSE)</f>
        <v>#N/A</v>
      </c>
      <c r="E2181" s="38"/>
      <c r="G2181" s="34" t="str">
        <f>"Make: "</f>
        <v xml:space="preserve">Make: </v>
      </c>
      <c r="H2181" s="35" t="e">
        <f>VLOOKUP(K2178,INVENTORY!$A$2:$N$96,2,FALSE)</f>
        <v>#N/A</v>
      </c>
      <c r="I2181" s="36" t="str">
        <f>"Model: "</f>
        <v xml:space="preserve">Model: </v>
      </c>
      <c r="J2181" s="40" t="e">
        <f>VLOOKUP(K2178,INVENTORY!$A$2:$N$96,3,FALSE)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VLOOKUP(E2178,INVENTORY!$A$2:$N$96,4,FALSE)&amp;" / "&amp;VLOOKUP(E2178,INVENTORY!$A$2:$N$96,5,FALSE)&amp;"GHz"</f>
        <v>#N/A</v>
      </c>
      <c r="C2182" s="36"/>
      <c r="D2182" s="36" t="str">
        <f>"Memory: "</f>
        <v xml:space="preserve">Memory: </v>
      </c>
      <c r="E2182" s="75" t="e">
        <f>VLOOKUP(E2178,INVENTORY!$A$2:$N$96,6,FALSE)</f>
        <v>#N/A</v>
      </c>
      <c r="G2182" s="34" t="str">
        <f>"CPU/Speed: "</f>
        <v xml:space="preserve">CPU/Speed: </v>
      </c>
      <c r="H2182" s="35" t="e">
        <f>VLOOKUP(K2178,INVENTORY!$A$2:$N$96,4,FALSE)&amp;" / "&amp;VLOOKUP(K2178,INVENTORY!$A$2:$N$96,5,FALSE)&amp;"GHz"</f>
        <v>#N/A</v>
      </c>
      <c r="I2182" s="36"/>
      <c r="J2182" s="36" t="str">
        <f>"Memory: "</f>
        <v xml:space="preserve">Memory: </v>
      </c>
      <c r="K2182" s="75" t="e">
        <f>VLOOKUP(K2178,INVENTORY!$A$2:$N$96,6,FALSE)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0" t="s">
        <v>10</v>
      </c>
      <c r="B2184" s="181"/>
      <c r="C2184" s="87" t="s">
        <v>1</v>
      </c>
      <c r="D2184" s="87" t="s">
        <v>9</v>
      </c>
      <c r="E2184" s="72" t="s">
        <v>8</v>
      </c>
      <c r="G2184" s="180" t="s">
        <v>10</v>
      </c>
      <c r="H2184" s="181"/>
      <c r="I2184" s="87" t="s">
        <v>1</v>
      </c>
      <c r="J2184" s="87" t="s">
        <v>9</v>
      </c>
      <c r="K2184" s="72" t="s">
        <v>8</v>
      </c>
    </row>
    <row r="2185" spans="1:11" x14ac:dyDescent="0.25">
      <c r="A2185" s="166" t="s">
        <v>96</v>
      </c>
      <c r="B2185" s="167"/>
      <c r="C2185" s="86" t="s">
        <v>13</v>
      </c>
      <c r="D2185" s="9"/>
      <c r="E2185" s="8"/>
      <c r="G2185" s="166" t="s">
        <v>96</v>
      </c>
      <c r="H2185" s="167"/>
      <c r="I2185" s="86" t="s">
        <v>13</v>
      </c>
      <c r="J2185" s="9"/>
      <c r="K2185" s="8"/>
    </row>
    <row r="2186" spans="1:11" x14ac:dyDescent="0.25">
      <c r="A2186" s="166" t="s">
        <v>98</v>
      </c>
      <c r="B2186" s="167"/>
      <c r="C2186" s="86" t="s">
        <v>13</v>
      </c>
      <c r="D2186" s="9"/>
      <c r="E2186" s="8"/>
      <c r="G2186" s="166" t="s">
        <v>98</v>
      </c>
      <c r="H2186" s="167"/>
      <c r="I2186" s="86" t="s">
        <v>13</v>
      </c>
      <c r="J2186" s="9"/>
      <c r="K2186" s="8"/>
    </row>
    <row r="2187" spans="1:11" x14ac:dyDescent="0.25">
      <c r="A2187" s="166" t="s">
        <v>97</v>
      </c>
      <c r="B2187" s="167"/>
      <c r="C2187" s="86" t="s">
        <v>13</v>
      </c>
      <c r="D2187" s="9"/>
      <c r="E2187" s="8"/>
      <c r="G2187" s="166" t="s">
        <v>97</v>
      </c>
      <c r="H2187" s="167"/>
      <c r="I2187" s="86" t="s">
        <v>13</v>
      </c>
      <c r="J2187" s="9"/>
      <c r="K2187" s="8"/>
    </row>
    <row r="2188" spans="1:11" x14ac:dyDescent="0.25">
      <c r="A2188" s="166" t="s">
        <v>7</v>
      </c>
      <c r="B2188" s="167"/>
      <c r="C2188" s="86" t="s">
        <v>13</v>
      </c>
      <c r="D2188" s="9"/>
      <c r="E2188" s="8"/>
      <c r="G2188" s="166" t="s">
        <v>7</v>
      </c>
      <c r="H2188" s="167"/>
      <c r="I2188" s="86" t="s">
        <v>13</v>
      </c>
      <c r="J2188" s="9"/>
      <c r="K2188" s="8"/>
    </row>
    <row r="2189" spans="1:11" x14ac:dyDescent="0.25">
      <c r="A2189" s="166" t="s">
        <v>99</v>
      </c>
      <c r="B2189" s="167"/>
      <c r="C2189" s="86" t="s">
        <v>13</v>
      </c>
      <c r="D2189" s="9"/>
      <c r="E2189" s="8"/>
      <c r="G2189" s="166" t="s">
        <v>99</v>
      </c>
      <c r="H2189" s="167"/>
      <c r="I2189" s="86" t="s">
        <v>13</v>
      </c>
      <c r="J2189" s="9"/>
      <c r="K2189" s="8"/>
    </row>
    <row r="2190" spans="1:11" x14ac:dyDescent="0.25">
      <c r="A2190" s="166" t="s">
        <v>6</v>
      </c>
      <c r="B2190" s="167"/>
      <c r="C2190" s="86" t="s">
        <v>13</v>
      </c>
      <c r="D2190" s="9"/>
      <c r="E2190" s="8"/>
      <c r="G2190" s="166" t="s">
        <v>6</v>
      </c>
      <c r="H2190" s="167"/>
      <c r="I2190" s="86" t="s">
        <v>13</v>
      </c>
      <c r="J2190" s="9"/>
      <c r="K2190" s="8"/>
    </row>
    <row r="2191" spans="1:11" x14ac:dyDescent="0.25">
      <c r="A2191" s="166"/>
      <c r="B2191" s="167"/>
      <c r="C2191" s="86"/>
      <c r="D2191" s="9"/>
      <c r="E2191" s="8"/>
      <c r="G2191" s="166"/>
      <c r="H2191" s="167"/>
      <c r="I2191" s="86"/>
      <c r="J2191" s="9"/>
      <c r="K2191" s="8"/>
    </row>
    <row r="2192" spans="1:11" x14ac:dyDescent="0.25">
      <c r="A2192" s="166"/>
      <c r="B2192" s="167"/>
      <c r="C2192" s="86"/>
      <c r="D2192" s="9"/>
      <c r="E2192" s="8"/>
      <c r="G2192" s="166"/>
      <c r="H2192" s="167"/>
      <c r="I2192" s="86"/>
      <c r="J2192" s="9"/>
      <c r="K2192" s="8"/>
    </row>
    <row r="2193" spans="1:11" ht="15.75" thickBot="1" x14ac:dyDescent="0.3">
      <c r="A2193" s="168" t="s">
        <v>14</v>
      </c>
      <c r="B2193" s="169"/>
      <c r="C2193" s="169"/>
      <c r="D2193" s="169"/>
      <c r="E2193" s="170"/>
      <c r="G2193" s="168" t="s">
        <v>14</v>
      </c>
      <c r="H2193" s="169"/>
      <c r="I2193" s="169"/>
      <c r="J2193" s="169"/>
      <c r="K2193" s="170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VLOOKUP(E2178,INVENTORY!$A$2:$N$96,7,FALSE)</f>
        <v>#N/A</v>
      </c>
      <c r="D2195" s="74" t="e">
        <f>VLOOKUP(E2178,INVENTORY!$A$2:$N$96,8,FALSE)</f>
        <v>#N/A</v>
      </c>
      <c r="E2195" s="74" t="e">
        <f>VLOOKUP(E2178,INVENTORY!$A$2:$N$96,9,FALSE)</f>
        <v>#N/A</v>
      </c>
      <c r="G2195" s="74"/>
      <c r="H2195" s="74"/>
      <c r="I2195" s="74" t="e">
        <f>VLOOKUP(K2178,INVENTORY!$A$2:$N$96,7,FALSE)</f>
        <v>#N/A</v>
      </c>
      <c r="J2195" s="74" t="e">
        <f>VLOOKUP(K2178,INVENTORY!$A$2:$N$96,8,FALSE)</f>
        <v>#N/A</v>
      </c>
      <c r="K2195" s="74" t="e">
        <f>VLOOKUP(K2178,INVENTORY!$A$2:$N$96,9,FALSE)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1" t="e">
        <f>"Function Code: "&amp;VLOOKUP(E2178,INVENTORY!$A$2:$Q$96,14,FALSE)</f>
        <v>#N/A</v>
      </c>
      <c r="D2197" s="172"/>
      <c r="E2197" s="173"/>
      <c r="G2197" s="6" t="s">
        <v>4</v>
      </c>
      <c r="H2197" s="5"/>
      <c r="I2197" s="171" t="e">
        <f>"Function Code: "&amp;VLOOKUP(K2178,INVENTORY!$A$2:$Q$96,14,FALSE)</f>
        <v>#N/A</v>
      </c>
      <c r="J2197" s="172"/>
      <c r="K2197" s="173"/>
    </row>
    <row r="2198" spans="1:11" ht="15" customHeight="1" thickBot="1" x14ac:dyDescent="0.3">
      <c r="A2198" s="6"/>
      <c r="B2198" s="5"/>
      <c r="C2198" s="161"/>
      <c r="D2198" s="162"/>
      <c r="E2198" s="163"/>
      <c r="G2198" s="6"/>
      <c r="H2198" s="5"/>
      <c r="I2198" s="161"/>
      <c r="J2198" s="162"/>
      <c r="K2198" s="163"/>
    </row>
    <row r="2199" spans="1:11" ht="15" customHeight="1" thickBot="1" x14ac:dyDescent="0.3">
      <c r="A2199" s="6"/>
      <c r="B2199" s="5"/>
      <c r="C2199" s="161" t="e">
        <f>"Cosmetic Code: "&amp;VLOOKUP(E2178,INVENTORY!$A$2:$Q$96,15,FALSE)</f>
        <v>#N/A</v>
      </c>
      <c r="D2199" s="162"/>
      <c r="E2199" s="163"/>
      <c r="G2199" s="6"/>
      <c r="H2199" s="5"/>
      <c r="I2199" s="161" t="e">
        <f>"Cosmetic Code: "&amp;VLOOKUP(K2178,INVENTORY!$A$2:$Q$96,15,FALSE)</f>
        <v>#N/A</v>
      </c>
      <c r="J2199" s="162"/>
      <c r="K2199" s="163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4" t="s">
        <v>119</v>
      </c>
      <c r="E2203" s="165"/>
      <c r="G2203" s="3" t="s">
        <v>0</v>
      </c>
      <c r="H2203" s="2" t="s">
        <v>0</v>
      </c>
      <c r="I2203" s="1"/>
      <c r="J2203" s="164" t="s">
        <v>119</v>
      </c>
      <c r="K2203" s="165"/>
    </row>
    <row r="2204" spans="1:11" ht="15.75" thickBot="1" x14ac:dyDescent="0.3"/>
    <row r="2205" spans="1:11" ht="15" customHeight="1" x14ac:dyDescent="0.25">
      <c r="A2205" s="174" t="s">
        <v>105</v>
      </c>
      <c r="B2205" s="175"/>
      <c r="C2205" s="175"/>
      <c r="D2205" s="175"/>
      <c r="E2205" s="176"/>
      <c r="G2205" s="174" t="s">
        <v>105</v>
      </c>
      <c r="H2205" s="175"/>
      <c r="I2205" s="175"/>
      <c r="J2205" s="175"/>
      <c r="K2205" s="176"/>
    </row>
    <row r="2206" spans="1:11" ht="15.75" customHeight="1" thickBot="1" x14ac:dyDescent="0.3">
      <c r="A2206" s="177"/>
      <c r="B2206" s="178"/>
      <c r="C2206" s="178"/>
      <c r="D2206" s="178"/>
      <c r="E2206" s="179"/>
      <c r="G2206" s="177"/>
      <c r="H2206" s="178"/>
      <c r="I2206" s="178"/>
      <c r="J2206" s="178"/>
      <c r="K2206" s="179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40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45952.531971875003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45952.531971875003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VLOOKUP(E2207,INVENTORY!$A$2:$N$96,10,FALSE)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VLOOKUP(K2207,INVENTORY!$A$2:$N$96,10,FALSE)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VLOOKUP(E2207,INVENTORY!$A$2:$N$96,2,FALSE)</f>
        <v>#N/A</v>
      </c>
      <c r="C2210" s="36" t="str">
        <f>"Model: "</f>
        <v xml:space="preserve">Model: </v>
      </c>
      <c r="D2210" s="40" t="e">
        <f>VLOOKUP(E2207,INVENTORY!$A$2:$N$96,3,FALSE)</f>
        <v>#N/A</v>
      </c>
      <c r="E2210" s="38"/>
      <c r="G2210" s="34" t="str">
        <f>"Make: "</f>
        <v xml:space="preserve">Make: </v>
      </c>
      <c r="H2210" s="35" t="e">
        <f>VLOOKUP(K2207,INVENTORY!$A$2:$N$96,2,FALSE)</f>
        <v>#N/A</v>
      </c>
      <c r="I2210" s="36" t="str">
        <f>"Model: "</f>
        <v xml:space="preserve">Model: </v>
      </c>
      <c r="J2210" s="40" t="e">
        <f>VLOOKUP(K2207,INVENTORY!$A$2:$N$96,3,FALSE)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VLOOKUP(E2207,INVENTORY!$A$2:$N$96,4,FALSE)&amp;" / "&amp;VLOOKUP(E2207,INVENTORY!$A$2:$N$96,5,FALSE)&amp;"GHz"</f>
        <v>#N/A</v>
      </c>
      <c r="C2211" s="36"/>
      <c r="D2211" s="36" t="str">
        <f>"Memory: "</f>
        <v xml:space="preserve">Memory: </v>
      </c>
      <c r="E2211" s="41" t="e">
        <f>VLOOKUP(E2207,INVENTORY!$A$2:$N$96,6,FALSE)</f>
        <v>#N/A</v>
      </c>
      <c r="G2211" s="34" t="str">
        <f>"CPU/Speed: "</f>
        <v xml:space="preserve">CPU/Speed: </v>
      </c>
      <c r="H2211" s="35" t="e">
        <f>VLOOKUP(K2207,INVENTORY!$A$2:$N$96,4,FALSE)&amp;" / "&amp;VLOOKUP(K2207,INVENTORY!$A$2:$N$96,5,FALSE)&amp;"GHz"</f>
        <v>#N/A</v>
      </c>
      <c r="I2211" s="36"/>
      <c r="J2211" s="36" t="str">
        <f>"Memory: "</f>
        <v xml:space="preserve">Memory: </v>
      </c>
      <c r="K2211" s="75" t="e">
        <f>VLOOKUP(K2207,INVENTORY!$A$2:$N$96,6,FALSE)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0" t="s">
        <v>10</v>
      </c>
      <c r="B2213" s="181"/>
      <c r="C2213" s="87" t="s">
        <v>1</v>
      </c>
      <c r="D2213" s="87" t="s">
        <v>9</v>
      </c>
      <c r="E2213" s="72" t="s">
        <v>8</v>
      </c>
      <c r="G2213" s="180" t="s">
        <v>10</v>
      </c>
      <c r="H2213" s="181"/>
      <c r="I2213" s="87" t="s">
        <v>1</v>
      </c>
      <c r="J2213" s="87" t="s">
        <v>9</v>
      </c>
      <c r="K2213" s="72" t="s">
        <v>8</v>
      </c>
    </row>
    <row r="2214" spans="1:11" x14ac:dyDescent="0.25">
      <c r="A2214" s="166" t="s">
        <v>96</v>
      </c>
      <c r="B2214" s="167"/>
      <c r="C2214" s="86" t="s">
        <v>13</v>
      </c>
      <c r="D2214" s="9"/>
      <c r="E2214" s="8"/>
      <c r="G2214" s="166" t="s">
        <v>96</v>
      </c>
      <c r="H2214" s="167"/>
      <c r="I2214" s="86" t="s">
        <v>13</v>
      </c>
      <c r="J2214" s="9"/>
      <c r="K2214" s="8"/>
    </row>
    <row r="2215" spans="1:11" x14ac:dyDescent="0.25">
      <c r="A2215" s="166" t="s">
        <v>98</v>
      </c>
      <c r="B2215" s="167"/>
      <c r="C2215" s="86" t="s">
        <v>13</v>
      </c>
      <c r="D2215" s="9"/>
      <c r="E2215" s="8"/>
      <c r="G2215" s="166" t="s">
        <v>98</v>
      </c>
      <c r="H2215" s="167"/>
      <c r="I2215" s="86" t="s">
        <v>13</v>
      </c>
      <c r="J2215" s="9"/>
      <c r="K2215" s="8"/>
    </row>
    <row r="2216" spans="1:11" x14ac:dyDescent="0.25">
      <c r="A2216" s="166" t="s">
        <v>97</v>
      </c>
      <c r="B2216" s="167"/>
      <c r="C2216" s="86" t="s">
        <v>13</v>
      </c>
      <c r="D2216" s="9"/>
      <c r="E2216" s="8"/>
      <c r="G2216" s="166" t="s">
        <v>97</v>
      </c>
      <c r="H2216" s="167"/>
      <c r="I2216" s="86" t="s">
        <v>13</v>
      </c>
      <c r="J2216" s="9"/>
      <c r="K2216" s="8"/>
    </row>
    <row r="2217" spans="1:11" x14ac:dyDescent="0.25">
      <c r="A2217" s="166" t="s">
        <v>7</v>
      </c>
      <c r="B2217" s="167"/>
      <c r="C2217" s="86" t="s">
        <v>13</v>
      </c>
      <c r="D2217" s="9"/>
      <c r="E2217" s="8"/>
      <c r="G2217" s="166" t="s">
        <v>7</v>
      </c>
      <c r="H2217" s="167"/>
      <c r="I2217" s="86" t="s">
        <v>13</v>
      </c>
      <c r="J2217" s="9"/>
      <c r="K2217" s="8"/>
    </row>
    <row r="2218" spans="1:11" x14ac:dyDescent="0.25">
      <c r="A2218" s="166" t="s">
        <v>99</v>
      </c>
      <c r="B2218" s="167"/>
      <c r="C2218" s="86" t="s">
        <v>13</v>
      </c>
      <c r="D2218" s="9"/>
      <c r="E2218" s="8"/>
      <c r="G2218" s="166" t="s">
        <v>99</v>
      </c>
      <c r="H2218" s="167"/>
      <c r="I2218" s="86" t="s">
        <v>13</v>
      </c>
      <c r="J2218" s="9"/>
      <c r="K2218" s="8"/>
    </row>
    <row r="2219" spans="1:11" x14ac:dyDescent="0.25">
      <c r="A2219" s="166" t="s">
        <v>6</v>
      </c>
      <c r="B2219" s="167"/>
      <c r="C2219" s="86" t="s">
        <v>13</v>
      </c>
      <c r="D2219" s="9"/>
      <c r="E2219" s="8"/>
      <c r="G2219" s="166" t="s">
        <v>6</v>
      </c>
      <c r="H2219" s="167"/>
      <c r="I2219" s="86" t="s">
        <v>13</v>
      </c>
      <c r="J2219" s="9"/>
      <c r="K2219" s="8"/>
    </row>
    <row r="2220" spans="1:11" x14ac:dyDescent="0.25">
      <c r="A2220" s="166"/>
      <c r="B2220" s="167"/>
      <c r="C2220" s="86"/>
      <c r="D2220" s="9"/>
      <c r="E2220" s="8"/>
      <c r="G2220" s="166"/>
      <c r="H2220" s="167"/>
      <c r="I2220" s="86"/>
      <c r="J2220" s="9"/>
      <c r="K2220" s="8"/>
    </row>
    <row r="2221" spans="1:11" x14ac:dyDescent="0.25">
      <c r="A2221" s="166"/>
      <c r="B2221" s="167"/>
      <c r="C2221" s="86"/>
      <c r="D2221" s="9"/>
      <c r="E2221" s="8"/>
      <c r="G2221" s="166"/>
      <c r="H2221" s="167"/>
      <c r="I2221" s="86"/>
      <c r="J2221" s="9"/>
      <c r="K2221" s="8"/>
    </row>
    <row r="2222" spans="1:11" ht="15.75" thickBot="1" x14ac:dyDescent="0.3">
      <c r="A2222" s="168" t="s">
        <v>14</v>
      </c>
      <c r="B2222" s="169"/>
      <c r="C2222" s="169"/>
      <c r="D2222" s="169"/>
      <c r="E2222" s="170"/>
      <c r="G2222" s="168" t="s">
        <v>14</v>
      </c>
      <c r="H2222" s="169"/>
      <c r="I2222" s="169"/>
      <c r="J2222" s="169"/>
      <c r="K2222" s="170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VLOOKUP(E2207,INVENTORY!$A$2:$N$96,7,FALSE)</f>
        <v>#N/A</v>
      </c>
      <c r="D2224" s="74" t="e">
        <f>VLOOKUP(E2207,INVENTORY!$A$2:$N$96,8,FALSE)</f>
        <v>#N/A</v>
      </c>
      <c r="E2224" s="74" t="e">
        <f>VLOOKUP(E2207,INVENTORY!$A$2:$N$96,9,FALSE)</f>
        <v>#N/A</v>
      </c>
      <c r="G2224" s="74"/>
      <c r="H2224" s="74"/>
      <c r="I2224" s="74" t="e">
        <f>VLOOKUP(K2207,INVENTORY!$A$2:$N$96,7,FALSE)</f>
        <v>#N/A</v>
      </c>
      <c r="J2224" s="74" t="e">
        <f>VLOOKUP(K2207,INVENTORY!$A$2:$N$96,8,FALSE)</f>
        <v>#N/A</v>
      </c>
      <c r="K2224" s="74" t="e">
        <f>VLOOKUP(K2207,INVENTORY!$A$2:$N$96,9,FALSE)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1" t="e">
        <f>"Function Code: "&amp;VLOOKUP(E2207,INVENTORY!$A$2:$Q$96,14,FALSE)</f>
        <v>#N/A</v>
      </c>
      <c r="D2226" s="172"/>
      <c r="E2226" s="173"/>
      <c r="G2226" s="6" t="s">
        <v>4</v>
      </c>
      <c r="H2226" s="5"/>
      <c r="I2226" s="171" t="e">
        <f>"Function Code: "&amp;VLOOKUP(K2207,INVENTORY!$A$2:$Q$96,14,FALSE)</f>
        <v>#N/A</v>
      </c>
      <c r="J2226" s="172"/>
      <c r="K2226" s="173"/>
    </row>
    <row r="2227" spans="1:11" ht="15" customHeight="1" thickBot="1" x14ac:dyDescent="0.3">
      <c r="A2227" s="6"/>
      <c r="B2227" s="5"/>
      <c r="C2227" s="161"/>
      <c r="D2227" s="162"/>
      <c r="E2227" s="163"/>
      <c r="G2227" s="6"/>
      <c r="H2227" s="5"/>
      <c r="I2227" s="161"/>
      <c r="J2227" s="162"/>
      <c r="K2227" s="163"/>
    </row>
    <row r="2228" spans="1:11" ht="15" customHeight="1" thickBot="1" x14ac:dyDescent="0.3">
      <c r="A2228" s="6"/>
      <c r="B2228" s="5"/>
      <c r="C2228" s="161" t="e">
        <f>"Cosmetic Code: "&amp;VLOOKUP(E2207,INVENTORY!$A$2:$Q$96,15,FALSE)</f>
        <v>#N/A</v>
      </c>
      <c r="D2228" s="162"/>
      <c r="E2228" s="163"/>
      <c r="G2228" s="6"/>
      <c r="H2228" s="5"/>
      <c r="I2228" s="161" t="e">
        <f>"Cosmetic Code: "&amp;VLOOKUP(K2207,INVENTORY!$A$2:$Q$96,15,FALSE)</f>
        <v>#N/A</v>
      </c>
      <c r="J2228" s="162"/>
      <c r="K2228" s="163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4" t="s">
        <v>119</v>
      </c>
      <c r="E2232" s="165"/>
      <c r="G2232" s="3" t="s">
        <v>0</v>
      </c>
      <c r="H2232" s="2" t="s">
        <v>0</v>
      </c>
      <c r="I2232" s="1"/>
      <c r="J2232" s="164" t="s">
        <v>119</v>
      </c>
      <c r="K2232" s="165"/>
    </row>
    <row r="2233" spans="1:11" ht="47.25" customHeight="1" thickBot="1" x14ac:dyDescent="0.3"/>
    <row r="2234" spans="1:11" ht="15" customHeight="1" x14ac:dyDescent="0.25">
      <c r="A2234" s="174" t="s">
        <v>105</v>
      </c>
      <c r="B2234" s="175"/>
      <c r="C2234" s="175"/>
      <c r="D2234" s="175"/>
      <c r="E2234" s="176"/>
      <c r="G2234" s="174" t="s">
        <v>105</v>
      </c>
      <c r="H2234" s="175"/>
      <c r="I2234" s="175"/>
      <c r="J2234" s="175"/>
      <c r="K2234" s="176"/>
    </row>
    <row r="2235" spans="1:11" ht="15.75" customHeight="1" thickBot="1" x14ac:dyDescent="0.3">
      <c r="A2235" s="177"/>
      <c r="B2235" s="178"/>
      <c r="C2235" s="178"/>
      <c r="D2235" s="178"/>
      <c r="E2235" s="179"/>
      <c r="G2235" s="177"/>
      <c r="H2235" s="178"/>
      <c r="I2235" s="178"/>
      <c r="J2235" s="178"/>
      <c r="K2235" s="179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41</v>
      </c>
      <c r="G2236" s="11"/>
      <c r="H2236" s="10"/>
      <c r="I2236" s="10"/>
      <c r="J2236" s="33" t="s">
        <v>42</v>
      </c>
      <c r="K2236" s="42">
        <f>'Data-PULLDOWNS'!$B$3*3+E2207</f>
        <v>42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45952.531971875003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45952.531971875003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VLOOKUP(E2236,INVENTORY!$A$2:$N$96,10,FALSE)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VLOOKUP(K2236,INVENTORY!$A$2:$N$96,10,FALSE)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VLOOKUP(E2236,INVENTORY!$A$2:$N$96,2,FALSE)</f>
        <v>#N/A</v>
      </c>
      <c r="C2239" s="36" t="str">
        <f>"Model: "</f>
        <v xml:space="preserve">Model: </v>
      </c>
      <c r="D2239" s="40" t="e">
        <f>VLOOKUP(E2236,INVENTORY!$A$2:$N$96,3,FALSE)</f>
        <v>#N/A</v>
      </c>
      <c r="E2239" s="38"/>
      <c r="G2239" s="34" t="str">
        <f>"Make: "</f>
        <v xml:space="preserve">Make: </v>
      </c>
      <c r="H2239" s="35" t="e">
        <f>VLOOKUP(K2236,INVENTORY!$A$2:$N$96,2,FALSE)</f>
        <v>#N/A</v>
      </c>
      <c r="I2239" s="36" t="str">
        <f>"Model: "</f>
        <v xml:space="preserve">Model: </v>
      </c>
      <c r="J2239" s="40" t="e">
        <f>VLOOKUP(K2236,INVENTORY!$A$2:$N$96,3,FALSE)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VLOOKUP(E2236,INVENTORY!$A$2:$N$96,4,FALSE)&amp;" / "&amp;VLOOKUP(E2236,INVENTORY!$A$2:$N$96,5,FALSE)&amp;"GHz"</f>
        <v>#N/A</v>
      </c>
      <c r="C2240" s="36"/>
      <c r="D2240" s="36" t="str">
        <f>"Memory: "</f>
        <v xml:space="preserve">Memory: </v>
      </c>
      <c r="E2240" s="75" t="e">
        <f>VLOOKUP(E2236,INVENTORY!$A$2:$N$96,6,FALSE)</f>
        <v>#N/A</v>
      </c>
      <c r="G2240" s="34" t="str">
        <f>"CPU/Speed: "</f>
        <v xml:space="preserve">CPU/Speed: </v>
      </c>
      <c r="H2240" s="35" t="e">
        <f>VLOOKUP(K2236,INVENTORY!$A$2:$N$96,4,FALSE)&amp;" / "&amp;VLOOKUP(K2236,INVENTORY!$A$2:$N$96,5,FALSE)&amp;"GHz"</f>
        <v>#N/A</v>
      </c>
      <c r="I2240" s="36"/>
      <c r="J2240" s="36" t="str">
        <f>"Memory: "</f>
        <v xml:space="preserve">Memory: </v>
      </c>
      <c r="K2240" s="75" t="e">
        <f>VLOOKUP(K2236,INVENTORY!$A$2:$N$96,6,FALSE)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0" t="s">
        <v>10</v>
      </c>
      <c r="B2242" s="181"/>
      <c r="C2242" s="87" t="s">
        <v>1</v>
      </c>
      <c r="D2242" s="87" t="s">
        <v>9</v>
      </c>
      <c r="E2242" s="72" t="s">
        <v>8</v>
      </c>
      <c r="G2242" s="180" t="s">
        <v>10</v>
      </c>
      <c r="H2242" s="181"/>
      <c r="I2242" s="87" t="s">
        <v>1</v>
      </c>
      <c r="J2242" s="87" t="s">
        <v>9</v>
      </c>
      <c r="K2242" s="72" t="s">
        <v>8</v>
      </c>
    </row>
    <row r="2243" spans="1:11" x14ac:dyDescent="0.25">
      <c r="A2243" s="166" t="s">
        <v>96</v>
      </c>
      <c r="B2243" s="167"/>
      <c r="C2243" s="86" t="s">
        <v>13</v>
      </c>
      <c r="D2243" s="9"/>
      <c r="E2243" s="8"/>
      <c r="G2243" s="166" t="s">
        <v>96</v>
      </c>
      <c r="H2243" s="167"/>
      <c r="I2243" s="86" t="s">
        <v>13</v>
      </c>
      <c r="J2243" s="9"/>
      <c r="K2243" s="8"/>
    </row>
    <row r="2244" spans="1:11" x14ac:dyDescent="0.25">
      <c r="A2244" s="166" t="s">
        <v>98</v>
      </c>
      <c r="B2244" s="167"/>
      <c r="C2244" s="86" t="s">
        <v>13</v>
      </c>
      <c r="D2244" s="9"/>
      <c r="E2244" s="8"/>
      <c r="G2244" s="166" t="s">
        <v>98</v>
      </c>
      <c r="H2244" s="167"/>
      <c r="I2244" s="86" t="s">
        <v>13</v>
      </c>
      <c r="J2244" s="9"/>
      <c r="K2244" s="8"/>
    </row>
    <row r="2245" spans="1:11" x14ac:dyDescent="0.25">
      <c r="A2245" s="166" t="s">
        <v>97</v>
      </c>
      <c r="B2245" s="167"/>
      <c r="C2245" s="86" t="s">
        <v>13</v>
      </c>
      <c r="D2245" s="9"/>
      <c r="E2245" s="8"/>
      <c r="G2245" s="166" t="s">
        <v>97</v>
      </c>
      <c r="H2245" s="167"/>
      <c r="I2245" s="86" t="s">
        <v>13</v>
      </c>
      <c r="J2245" s="9"/>
      <c r="K2245" s="8"/>
    </row>
    <row r="2246" spans="1:11" x14ac:dyDescent="0.25">
      <c r="A2246" s="166" t="s">
        <v>7</v>
      </c>
      <c r="B2246" s="167"/>
      <c r="C2246" s="86" t="s">
        <v>13</v>
      </c>
      <c r="D2246" s="9"/>
      <c r="E2246" s="8"/>
      <c r="G2246" s="166" t="s">
        <v>7</v>
      </c>
      <c r="H2246" s="167"/>
      <c r="I2246" s="86" t="s">
        <v>13</v>
      </c>
      <c r="J2246" s="9"/>
      <c r="K2246" s="8"/>
    </row>
    <row r="2247" spans="1:11" x14ac:dyDescent="0.25">
      <c r="A2247" s="166" t="s">
        <v>99</v>
      </c>
      <c r="B2247" s="167"/>
      <c r="C2247" s="86" t="s">
        <v>13</v>
      </c>
      <c r="D2247" s="9"/>
      <c r="E2247" s="8"/>
      <c r="G2247" s="166" t="s">
        <v>99</v>
      </c>
      <c r="H2247" s="167"/>
      <c r="I2247" s="86" t="s">
        <v>13</v>
      </c>
      <c r="J2247" s="9"/>
      <c r="K2247" s="8"/>
    </row>
    <row r="2248" spans="1:11" x14ac:dyDescent="0.25">
      <c r="A2248" s="166" t="s">
        <v>6</v>
      </c>
      <c r="B2248" s="167"/>
      <c r="C2248" s="86" t="s">
        <v>13</v>
      </c>
      <c r="D2248" s="9"/>
      <c r="E2248" s="8"/>
      <c r="G2248" s="166" t="s">
        <v>6</v>
      </c>
      <c r="H2248" s="167"/>
      <c r="I2248" s="86" t="s">
        <v>13</v>
      </c>
      <c r="J2248" s="9"/>
      <c r="K2248" s="8"/>
    </row>
    <row r="2249" spans="1:11" x14ac:dyDescent="0.25">
      <c r="A2249" s="166"/>
      <c r="B2249" s="167"/>
      <c r="C2249" s="86"/>
      <c r="D2249" s="9"/>
      <c r="E2249" s="8"/>
      <c r="G2249" s="166"/>
      <c r="H2249" s="167"/>
      <c r="I2249" s="86"/>
      <c r="J2249" s="9"/>
      <c r="K2249" s="8"/>
    </row>
    <row r="2250" spans="1:11" x14ac:dyDescent="0.25">
      <c r="A2250" s="166"/>
      <c r="B2250" s="167"/>
      <c r="C2250" s="86"/>
      <c r="D2250" s="9"/>
      <c r="E2250" s="8"/>
      <c r="G2250" s="166"/>
      <c r="H2250" s="167"/>
      <c r="I2250" s="86"/>
      <c r="J2250" s="9"/>
      <c r="K2250" s="8"/>
    </row>
    <row r="2251" spans="1:11" ht="15.75" thickBot="1" x14ac:dyDescent="0.3">
      <c r="A2251" s="168" t="s">
        <v>14</v>
      </c>
      <c r="B2251" s="169"/>
      <c r="C2251" s="169"/>
      <c r="D2251" s="169"/>
      <c r="E2251" s="170"/>
      <c r="G2251" s="168" t="s">
        <v>14</v>
      </c>
      <c r="H2251" s="169"/>
      <c r="I2251" s="169"/>
      <c r="J2251" s="169"/>
      <c r="K2251" s="170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VLOOKUP(E2236,INVENTORY!$A$2:$N$96,7,FALSE)</f>
        <v>#N/A</v>
      </c>
      <c r="D2253" s="74" t="e">
        <f>VLOOKUP(E2236,INVENTORY!$A$2:$N$96,8,FALSE)</f>
        <v>#N/A</v>
      </c>
      <c r="E2253" s="74" t="e">
        <f>VLOOKUP(E2236,INVENTORY!$A$2:$N$96,9,FALSE)</f>
        <v>#N/A</v>
      </c>
      <c r="G2253" s="74"/>
      <c r="H2253" s="74"/>
      <c r="I2253" s="74" t="e">
        <f>VLOOKUP(K2236,INVENTORY!$A$2:$N$96,7,FALSE)</f>
        <v>#N/A</v>
      </c>
      <c r="J2253" s="74" t="e">
        <f>VLOOKUP(K2236,INVENTORY!$A$2:$N$96,8,FALSE)</f>
        <v>#N/A</v>
      </c>
      <c r="K2253" s="74" t="e">
        <f>VLOOKUP(K2236,INVENTORY!$A$2:$N$96,9,FALSE)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1" t="e">
        <f>"Function Code: "&amp;VLOOKUP(E2236,INVENTORY!$A$2:$Q$96,14,FALSE)</f>
        <v>#N/A</v>
      </c>
      <c r="D2255" s="172"/>
      <c r="E2255" s="173"/>
      <c r="G2255" s="6" t="s">
        <v>4</v>
      </c>
      <c r="H2255" s="5"/>
      <c r="I2255" s="171" t="e">
        <f>"Function Code: "&amp;VLOOKUP(K2236,INVENTORY!$A$2:$Q$96,14,FALSE)</f>
        <v>#N/A</v>
      </c>
      <c r="J2255" s="172"/>
      <c r="K2255" s="173"/>
    </row>
    <row r="2256" spans="1:11" ht="15" customHeight="1" thickBot="1" x14ac:dyDescent="0.3">
      <c r="A2256" s="6"/>
      <c r="B2256" s="5"/>
      <c r="C2256" s="161"/>
      <c r="D2256" s="162"/>
      <c r="E2256" s="163"/>
      <c r="G2256" s="6"/>
      <c r="H2256" s="5"/>
      <c r="I2256" s="161"/>
      <c r="J2256" s="162"/>
      <c r="K2256" s="163"/>
    </row>
    <row r="2257" spans="1:11" ht="15" customHeight="1" thickBot="1" x14ac:dyDescent="0.3">
      <c r="A2257" s="6"/>
      <c r="B2257" s="5"/>
      <c r="C2257" s="161" t="e">
        <f>"Cosmetic Code: "&amp;VLOOKUP(E2236,INVENTORY!$A$2:$Q$96,15,FALSE)</f>
        <v>#N/A</v>
      </c>
      <c r="D2257" s="162"/>
      <c r="E2257" s="163"/>
      <c r="G2257" s="6"/>
      <c r="H2257" s="5"/>
      <c r="I2257" s="161" t="e">
        <f>"Cosmetic Code: "&amp;VLOOKUP(K2236,INVENTORY!$A$2:$Q$96,15,FALSE)</f>
        <v>#N/A</v>
      </c>
      <c r="J2257" s="162"/>
      <c r="K2257" s="163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4" t="s">
        <v>119</v>
      </c>
      <c r="E2261" s="165"/>
      <c r="G2261" s="3" t="s">
        <v>0</v>
      </c>
      <c r="H2261" s="2" t="s">
        <v>0</v>
      </c>
      <c r="I2261" s="1"/>
      <c r="J2261" s="164" t="s">
        <v>119</v>
      </c>
      <c r="K2261" s="165"/>
    </row>
    <row r="2262" spans="1:11" ht="15.75" thickBot="1" x14ac:dyDescent="0.3"/>
    <row r="2263" spans="1:11" ht="15" customHeight="1" x14ac:dyDescent="0.25">
      <c r="A2263" s="174" t="s">
        <v>105</v>
      </c>
      <c r="B2263" s="175"/>
      <c r="C2263" s="175"/>
      <c r="D2263" s="175"/>
      <c r="E2263" s="176"/>
      <c r="G2263" s="174" t="s">
        <v>105</v>
      </c>
      <c r="H2263" s="175"/>
      <c r="I2263" s="175"/>
      <c r="J2263" s="175"/>
      <c r="K2263" s="176"/>
    </row>
    <row r="2264" spans="1:11" ht="15.75" customHeight="1" thickBot="1" x14ac:dyDescent="0.3">
      <c r="A2264" s="177"/>
      <c r="B2264" s="178"/>
      <c r="C2264" s="178"/>
      <c r="D2264" s="178"/>
      <c r="E2264" s="179"/>
      <c r="G2264" s="177"/>
      <c r="H2264" s="178"/>
      <c r="I2264" s="178"/>
      <c r="J2264" s="178"/>
      <c r="K2264" s="179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41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45952.531971875003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45952.531971875003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VLOOKUP(E2265,INVENTORY!$A$2:$N$96,10,FALSE)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VLOOKUP(K2265,INVENTORY!$A$2:$N$96,10,FALSE)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VLOOKUP(E2265,INVENTORY!$A$2:$N$96,2,FALSE)</f>
        <v>#N/A</v>
      </c>
      <c r="C2268" s="36" t="str">
        <f>"Model: "</f>
        <v xml:space="preserve">Model: </v>
      </c>
      <c r="D2268" s="40" t="e">
        <f>VLOOKUP(E2265,INVENTORY!$A$2:$N$96,3,FALSE)</f>
        <v>#N/A</v>
      </c>
      <c r="E2268" s="38"/>
      <c r="G2268" s="34" t="str">
        <f>"Make: "</f>
        <v xml:space="preserve">Make: </v>
      </c>
      <c r="H2268" s="35" t="e">
        <f>VLOOKUP(K2265,INVENTORY!$A$2:$N$96,2,FALSE)</f>
        <v>#N/A</v>
      </c>
      <c r="I2268" s="36" t="str">
        <f>"Model: "</f>
        <v xml:space="preserve">Model: </v>
      </c>
      <c r="J2268" s="40" t="e">
        <f>VLOOKUP(K2265,INVENTORY!$A$2:$N$96,3,FALSE)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VLOOKUP(E2265,INVENTORY!$A$2:$N$96,4,FALSE)&amp;" / "&amp;VLOOKUP(E2265,INVENTORY!$A$2:$N$96,5,FALSE)&amp;"GHz"</f>
        <v>#N/A</v>
      </c>
      <c r="C2269" s="36"/>
      <c r="D2269" s="36" t="str">
        <f>"Memory: "</f>
        <v xml:space="preserve">Memory: </v>
      </c>
      <c r="E2269" s="41" t="e">
        <f>VLOOKUP(E2265,INVENTORY!$A$2:$N$96,6,FALSE)</f>
        <v>#N/A</v>
      </c>
      <c r="G2269" s="34" t="str">
        <f>"CPU/Speed: "</f>
        <v xml:space="preserve">CPU/Speed: </v>
      </c>
      <c r="H2269" s="35" t="e">
        <f>VLOOKUP(K2265,INVENTORY!$A$2:$N$96,4,FALSE)&amp;" / "&amp;VLOOKUP(K2265,INVENTORY!$A$2:$N$96,5,FALSE)&amp;"GHz"</f>
        <v>#N/A</v>
      </c>
      <c r="I2269" s="36"/>
      <c r="J2269" s="36" t="str">
        <f>"Memory: "</f>
        <v xml:space="preserve">Memory: </v>
      </c>
      <c r="K2269" s="75" t="e">
        <f>VLOOKUP(K2265,INVENTORY!$A$2:$N$96,6,FALSE)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0" t="s">
        <v>10</v>
      </c>
      <c r="B2271" s="181"/>
      <c r="C2271" s="87" t="s">
        <v>1</v>
      </c>
      <c r="D2271" s="87" t="s">
        <v>9</v>
      </c>
      <c r="E2271" s="72" t="s">
        <v>8</v>
      </c>
      <c r="G2271" s="180" t="s">
        <v>10</v>
      </c>
      <c r="H2271" s="181"/>
      <c r="I2271" s="87" t="s">
        <v>1</v>
      </c>
      <c r="J2271" s="87" t="s">
        <v>9</v>
      </c>
      <c r="K2271" s="72" t="s">
        <v>8</v>
      </c>
    </row>
    <row r="2272" spans="1:11" x14ac:dyDescent="0.25">
      <c r="A2272" s="166" t="s">
        <v>96</v>
      </c>
      <c r="B2272" s="167"/>
      <c r="C2272" s="86" t="s">
        <v>13</v>
      </c>
      <c r="D2272" s="9"/>
      <c r="E2272" s="8"/>
      <c r="G2272" s="166" t="s">
        <v>96</v>
      </c>
      <c r="H2272" s="167"/>
      <c r="I2272" s="86" t="s">
        <v>13</v>
      </c>
      <c r="J2272" s="9"/>
      <c r="K2272" s="8"/>
    </row>
    <row r="2273" spans="1:11" x14ac:dyDescent="0.25">
      <c r="A2273" s="166" t="s">
        <v>98</v>
      </c>
      <c r="B2273" s="167"/>
      <c r="C2273" s="86" t="s">
        <v>13</v>
      </c>
      <c r="D2273" s="9"/>
      <c r="E2273" s="8"/>
      <c r="G2273" s="166" t="s">
        <v>98</v>
      </c>
      <c r="H2273" s="167"/>
      <c r="I2273" s="86" t="s">
        <v>13</v>
      </c>
      <c r="J2273" s="9"/>
      <c r="K2273" s="8"/>
    </row>
    <row r="2274" spans="1:11" x14ac:dyDescent="0.25">
      <c r="A2274" s="166" t="s">
        <v>97</v>
      </c>
      <c r="B2274" s="167"/>
      <c r="C2274" s="86" t="s">
        <v>13</v>
      </c>
      <c r="D2274" s="9"/>
      <c r="E2274" s="8"/>
      <c r="G2274" s="166" t="s">
        <v>97</v>
      </c>
      <c r="H2274" s="167"/>
      <c r="I2274" s="86" t="s">
        <v>13</v>
      </c>
      <c r="J2274" s="9"/>
      <c r="K2274" s="8"/>
    </row>
    <row r="2275" spans="1:11" x14ac:dyDescent="0.25">
      <c r="A2275" s="166" t="s">
        <v>7</v>
      </c>
      <c r="B2275" s="167"/>
      <c r="C2275" s="86" t="s">
        <v>13</v>
      </c>
      <c r="D2275" s="9"/>
      <c r="E2275" s="8"/>
      <c r="G2275" s="166" t="s">
        <v>7</v>
      </c>
      <c r="H2275" s="167"/>
      <c r="I2275" s="86" t="s">
        <v>13</v>
      </c>
      <c r="J2275" s="9"/>
      <c r="K2275" s="8"/>
    </row>
    <row r="2276" spans="1:11" x14ac:dyDescent="0.25">
      <c r="A2276" s="166" t="s">
        <v>99</v>
      </c>
      <c r="B2276" s="167"/>
      <c r="C2276" s="86" t="s">
        <v>13</v>
      </c>
      <c r="D2276" s="9"/>
      <c r="E2276" s="8"/>
      <c r="G2276" s="166" t="s">
        <v>99</v>
      </c>
      <c r="H2276" s="167"/>
      <c r="I2276" s="86" t="s">
        <v>13</v>
      </c>
      <c r="J2276" s="9"/>
      <c r="K2276" s="8"/>
    </row>
    <row r="2277" spans="1:11" x14ac:dyDescent="0.25">
      <c r="A2277" s="166" t="s">
        <v>6</v>
      </c>
      <c r="B2277" s="167"/>
      <c r="C2277" s="86" t="s">
        <v>13</v>
      </c>
      <c r="D2277" s="9"/>
      <c r="E2277" s="8"/>
      <c r="G2277" s="166" t="s">
        <v>6</v>
      </c>
      <c r="H2277" s="167"/>
      <c r="I2277" s="86" t="s">
        <v>13</v>
      </c>
      <c r="J2277" s="9"/>
      <c r="K2277" s="8"/>
    </row>
    <row r="2278" spans="1:11" x14ac:dyDescent="0.25">
      <c r="A2278" s="166"/>
      <c r="B2278" s="167"/>
      <c r="C2278" s="86"/>
      <c r="D2278" s="9"/>
      <c r="E2278" s="8"/>
      <c r="G2278" s="166"/>
      <c r="H2278" s="167"/>
      <c r="I2278" s="86"/>
      <c r="J2278" s="9"/>
      <c r="K2278" s="8"/>
    </row>
    <row r="2279" spans="1:11" x14ac:dyDescent="0.25">
      <c r="A2279" s="166"/>
      <c r="B2279" s="167"/>
      <c r="C2279" s="86"/>
      <c r="D2279" s="9"/>
      <c r="E2279" s="8"/>
      <c r="G2279" s="166"/>
      <c r="H2279" s="167"/>
      <c r="I2279" s="86"/>
      <c r="J2279" s="9"/>
      <c r="K2279" s="8"/>
    </row>
    <row r="2280" spans="1:11" ht="15.75" thickBot="1" x14ac:dyDescent="0.3">
      <c r="A2280" s="168" t="s">
        <v>14</v>
      </c>
      <c r="B2280" s="169"/>
      <c r="C2280" s="169"/>
      <c r="D2280" s="169"/>
      <c r="E2280" s="170"/>
      <c r="G2280" s="168" t="s">
        <v>14</v>
      </c>
      <c r="H2280" s="169"/>
      <c r="I2280" s="169"/>
      <c r="J2280" s="169"/>
      <c r="K2280" s="170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VLOOKUP(E2265,INVENTORY!$A$2:$N$96,7,FALSE)</f>
        <v>#N/A</v>
      </c>
      <c r="D2282" s="74" t="e">
        <f>VLOOKUP(E2265,INVENTORY!$A$2:$N$96,8,FALSE)</f>
        <v>#N/A</v>
      </c>
      <c r="E2282" s="74" t="e">
        <f>VLOOKUP(E2265,INVENTORY!$A$2:$N$96,9,FALSE)</f>
        <v>#N/A</v>
      </c>
      <c r="G2282" s="74"/>
      <c r="H2282" s="74"/>
      <c r="I2282" s="74" t="e">
        <f>VLOOKUP(K2265,INVENTORY!$A$2:$N$96,7,FALSE)</f>
        <v>#N/A</v>
      </c>
      <c r="J2282" s="74" t="e">
        <f>VLOOKUP(K2265,INVENTORY!$A$2:$N$96,8,FALSE)</f>
        <v>#N/A</v>
      </c>
      <c r="K2282" s="74" t="e">
        <f>VLOOKUP(K2265,INVENTORY!$A$2:$N$96,9,FALSE)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1" t="e">
        <f>"Function Code: "&amp;VLOOKUP(E2265,INVENTORY!$A$2:$Q$96,14,FALSE)</f>
        <v>#N/A</v>
      </c>
      <c r="D2284" s="172"/>
      <c r="E2284" s="173"/>
      <c r="G2284" s="6" t="s">
        <v>4</v>
      </c>
      <c r="H2284" s="5"/>
      <c r="I2284" s="171" t="e">
        <f>"Function Code: "&amp;VLOOKUP(K2265,INVENTORY!$A$2:$Q$96,14,FALSE)</f>
        <v>#N/A</v>
      </c>
      <c r="J2284" s="172"/>
      <c r="K2284" s="173"/>
    </row>
    <row r="2285" spans="1:11" ht="15" customHeight="1" thickBot="1" x14ac:dyDescent="0.3">
      <c r="A2285" s="6"/>
      <c r="B2285" s="5"/>
      <c r="C2285" s="161"/>
      <c r="D2285" s="162"/>
      <c r="E2285" s="163"/>
      <c r="G2285" s="6"/>
      <c r="H2285" s="5"/>
      <c r="I2285" s="161"/>
      <c r="J2285" s="162"/>
      <c r="K2285" s="163"/>
    </row>
    <row r="2286" spans="1:11" ht="15" customHeight="1" thickBot="1" x14ac:dyDescent="0.3">
      <c r="A2286" s="6"/>
      <c r="B2286" s="5"/>
      <c r="C2286" s="161" t="e">
        <f>"Cosmetic Code: "&amp;VLOOKUP(E2265,INVENTORY!$A$2:$Q$96,15,FALSE)</f>
        <v>#N/A</v>
      </c>
      <c r="D2286" s="162"/>
      <c r="E2286" s="163"/>
      <c r="G2286" s="6"/>
      <c r="H2286" s="5"/>
      <c r="I2286" s="161" t="e">
        <f>"Cosmetic Code: "&amp;VLOOKUP(K2265,INVENTORY!$A$2:$Q$96,15,FALSE)</f>
        <v>#N/A</v>
      </c>
      <c r="J2286" s="162"/>
      <c r="K2286" s="163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4" t="s">
        <v>119</v>
      </c>
      <c r="E2290" s="165"/>
      <c r="G2290" s="3" t="s">
        <v>0</v>
      </c>
      <c r="H2290" s="2" t="s">
        <v>0</v>
      </c>
      <c r="I2290" s="1"/>
      <c r="J2290" s="164" t="s">
        <v>119</v>
      </c>
      <c r="K2290" s="165"/>
    </row>
    <row r="2291" spans="1:11" ht="47.25" customHeight="1" thickBot="1" x14ac:dyDescent="0.3"/>
    <row r="2292" spans="1:11" ht="15" customHeight="1" x14ac:dyDescent="0.25">
      <c r="A2292" s="174" t="s">
        <v>105</v>
      </c>
      <c r="B2292" s="175"/>
      <c r="C2292" s="175"/>
      <c r="D2292" s="175"/>
      <c r="E2292" s="176"/>
      <c r="G2292" s="174" t="s">
        <v>105</v>
      </c>
      <c r="H2292" s="175"/>
      <c r="I2292" s="175"/>
      <c r="J2292" s="175"/>
      <c r="K2292" s="176"/>
    </row>
    <row r="2293" spans="1:11" ht="15.75" customHeight="1" thickBot="1" x14ac:dyDescent="0.3">
      <c r="A2293" s="177"/>
      <c r="B2293" s="178"/>
      <c r="C2293" s="178"/>
      <c r="D2293" s="178"/>
      <c r="E2293" s="179"/>
      <c r="G2293" s="177"/>
      <c r="H2293" s="178"/>
      <c r="I2293" s="178"/>
      <c r="J2293" s="178"/>
      <c r="K2293" s="179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42</v>
      </c>
      <c r="G2294" s="11"/>
      <c r="H2294" s="10"/>
      <c r="I2294" s="10"/>
      <c r="J2294" s="33" t="s">
        <v>42</v>
      </c>
      <c r="K2294" s="42">
        <f>'Data-PULLDOWNS'!$B$3*3+E2265</f>
        <v>43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45952.531971875003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45952.531971875003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VLOOKUP(E2294,INVENTORY!$A$2:$N$96,10,FALSE)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VLOOKUP(K2294,INVENTORY!$A$2:$N$96,10,FALSE)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VLOOKUP(E2294,INVENTORY!$A$2:$N$96,2,FALSE)</f>
        <v>#N/A</v>
      </c>
      <c r="C2297" s="36" t="str">
        <f>"Model: "</f>
        <v xml:space="preserve">Model: </v>
      </c>
      <c r="D2297" s="40" t="e">
        <f>VLOOKUP(E2294,INVENTORY!$A$2:$N$96,3,FALSE)</f>
        <v>#N/A</v>
      </c>
      <c r="E2297" s="38"/>
      <c r="G2297" s="34" t="str">
        <f>"Make: "</f>
        <v xml:space="preserve">Make: </v>
      </c>
      <c r="H2297" s="35" t="e">
        <f>VLOOKUP(K2294,INVENTORY!$A$2:$N$96,2,FALSE)</f>
        <v>#N/A</v>
      </c>
      <c r="I2297" s="36" t="str">
        <f>"Model: "</f>
        <v xml:space="preserve">Model: </v>
      </c>
      <c r="J2297" s="40" t="e">
        <f>VLOOKUP(K2294,INVENTORY!$A$2:$N$96,3,FALSE)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VLOOKUP(E2294,INVENTORY!$A$2:$N$96,4,FALSE)&amp;" / "&amp;VLOOKUP(E2294,INVENTORY!$A$2:$N$96,5,FALSE)&amp;"GHz"</f>
        <v>#N/A</v>
      </c>
      <c r="C2298" s="36"/>
      <c r="D2298" s="36" t="str">
        <f>"Memory: "</f>
        <v xml:space="preserve">Memory: </v>
      </c>
      <c r="E2298" s="75" t="e">
        <f>VLOOKUP(E2294,INVENTORY!$A$2:$N$96,6,FALSE)</f>
        <v>#N/A</v>
      </c>
      <c r="G2298" s="34" t="str">
        <f>"CPU/Speed: "</f>
        <v xml:space="preserve">CPU/Speed: </v>
      </c>
      <c r="H2298" s="35" t="e">
        <f>VLOOKUP(K2294,INVENTORY!$A$2:$N$96,4,FALSE)&amp;" / "&amp;VLOOKUP(K2294,INVENTORY!$A$2:$N$96,5,FALSE)&amp;"GHz"</f>
        <v>#N/A</v>
      </c>
      <c r="I2298" s="36"/>
      <c r="J2298" s="36" t="str">
        <f>"Memory: "</f>
        <v xml:space="preserve">Memory: </v>
      </c>
      <c r="K2298" s="75" t="e">
        <f>VLOOKUP(K2294,INVENTORY!$A$2:$N$96,6,FALSE)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0" t="s">
        <v>10</v>
      </c>
      <c r="B2300" s="181"/>
      <c r="C2300" s="87" t="s">
        <v>1</v>
      </c>
      <c r="D2300" s="87" t="s">
        <v>9</v>
      </c>
      <c r="E2300" s="72" t="s">
        <v>8</v>
      </c>
      <c r="G2300" s="180" t="s">
        <v>10</v>
      </c>
      <c r="H2300" s="181"/>
      <c r="I2300" s="87" t="s">
        <v>1</v>
      </c>
      <c r="J2300" s="87" t="s">
        <v>9</v>
      </c>
      <c r="K2300" s="72" t="s">
        <v>8</v>
      </c>
    </row>
    <row r="2301" spans="1:11" x14ac:dyDescent="0.25">
      <c r="A2301" s="166" t="s">
        <v>96</v>
      </c>
      <c r="B2301" s="167"/>
      <c r="C2301" s="86" t="s">
        <v>13</v>
      </c>
      <c r="D2301" s="9"/>
      <c r="E2301" s="8"/>
      <c r="G2301" s="166" t="s">
        <v>96</v>
      </c>
      <c r="H2301" s="167"/>
      <c r="I2301" s="86" t="s">
        <v>13</v>
      </c>
      <c r="J2301" s="9"/>
      <c r="K2301" s="8"/>
    </row>
    <row r="2302" spans="1:11" x14ac:dyDescent="0.25">
      <c r="A2302" s="166" t="s">
        <v>98</v>
      </c>
      <c r="B2302" s="167"/>
      <c r="C2302" s="86" t="s">
        <v>13</v>
      </c>
      <c r="D2302" s="9"/>
      <c r="E2302" s="8"/>
      <c r="G2302" s="166" t="s">
        <v>98</v>
      </c>
      <c r="H2302" s="167"/>
      <c r="I2302" s="86" t="s">
        <v>13</v>
      </c>
      <c r="J2302" s="9"/>
      <c r="K2302" s="8"/>
    </row>
    <row r="2303" spans="1:11" x14ac:dyDescent="0.25">
      <c r="A2303" s="166" t="s">
        <v>97</v>
      </c>
      <c r="B2303" s="167"/>
      <c r="C2303" s="86" t="s">
        <v>13</v>
      </c>
      <c r="D2303" s="9"/>
      <c r="E2303" s="8"/>
      <c r="G2303" s="166" t="s">
        <v>97</v>
      </c>
      <c r="H2303" s="167"/>
      <c r="I2303" s="86" t="s">
        <v>13</v>
      </c>
      <c r="J2303" s="9"/>
      <c r="K2303" s="8"/>
    </row>
    <row r="2304" spans="1:11" x14ac:dyDescent="0.25">
      <c r="A2304" s="166" t="s">
        <v>7</v>
      </c>
      <c r="B2304" s="167"/>
      <c r="C2304" s="86" t="s">
        <v>13</v>
      </c>
      <c r="D2304" s="9"/>
      <c r="E2304" s="8"/>
      <c r="G2304" s="166" t="s">
        <v>7</v>
      </c>
      <c r="H2304" s="167"/>
      <c r="I2304" s="86" t="s">
        <v>13</v>
      </c>
      <c r="J2304" s="9"/>
      <c r="K2304" s="8"/>
    </row>
    <row r="2305" spans="1:11" x14ac:dyDescent="0.25">
      <c r="A2305" s="166" t="s">
        <v>99</v>
      </c>
      <c r="B2305" s="167"/>
      <c r="C2305" s="86" t="s">
        <v>13</v>
      </c>
      <c r="D2305" s="9"/>
      <c r="E2305" s="8"/>
      <c r="G2305" s="166" t="s">
        <v>99</v>
      </c>
      <c r="H2305" s="167"/>
      <c r="I2305" s="86" t="s">
        <v>13</v>
      </c>
      <c r="J2305" s="9"/>
      <c r="K2305" s="8"/>
    </row>
    <row r="2306" spans="1:11" x14ac:dyDescent="0.25">
      <c r="A2306" s="166" t="s">
        <v>6</v>
      </c>
      <c r="B2306" s="167"/>
      <c r="C2306" s="86" t="s">
        <v>13</v>
      </c>
      <c r="D2306" s="9"/>
      <c r="E2306" s="8"/>
      <c r="G2306" s="166" t="s">
        <v>6</v>
      </c>
      <c r="H2306" s="167"/>
      <c r="I2306" s="86" t="s">
        <v>13</v>
      </c>
      <c r="J2306" s="9"/>
      <c r="K2306" s="8"/>
    </row>
    <row r="2307" spans="1:11" x14ac:dyDescent="0.25">
      <c r="A2307" s="166"/>
      <c r="B2307" s="167"/>
      <c r="C2307" s="86"/>
      <c r="D2307" s="9"/>
      <c r="E2307" s="8"/>
      <c r="G2307" s="166"/>
      <c r="H2307" s="167"/>
      <c r="I2307" s="86"/>
      <c r="J2307" s="9"/>
      <c r="K2307" s="8"/>
    </row>
    <row r="2308" spans="1:11" x14ac:dyDescent="0.25">
      <c r="A2308" s="166"/>
      <c r="B2308" s="167"/>
      <c r="C2308" s="86"/>
      <c r="D2308" s="9"/>
      <c r="E2308" s="8"/>
      <c r="G2308" s="166"/>
      <c r="H2308" s="167"/>
      <c r="I2308" s="86"/>
      <c r="J2308" s="9"/>
      <c r="K2308" s="8"/>
    </row>
    <row r="2309" spans="1:11" ht="15.75" thickBot="1" x14ac:dyDescent="0.3">
      <c r="A2309" s="168" t="s">
        <v>14</v>
      </c>
      <c r="B2309" s="169"/>
      <c r="C2309" s="169"/>
      <c r="D2309" s="169"/>
      <c r="E2309" s="170"/>
      <c r="G2309" s="168" t="s">
        <v>14</v>
      </c>
      <c r="H2309" s="169"/>
      <c r="I2309" s="169"/>
      <c r="J2309" s="169"/>
      <c r="K2309" s="170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VLOOKUP(E2294,INVENTORY!$A$2:$N$96,7,FALSE)</f>
        <v>#N/A</v>
      </c>
      <c r="D2311" s="74" t="e">
        <f>VLOOKUP(E2294,INVENTORY!$A$2:$N$96,8,FALSE)</f>
        <v>#N/A</v>
      </c>
      <c r="E2311" s="74" t="e">
        <f>VLOOKUP(E2294,INVENTORY!$A$2:$N$96,9,FALSE)</f>
        <v>#N/A</v>
      </c>
      <c r="G2311" s="74"/>
      <c r="H2311" s="74"/>
      <c r="I2311" s="74" t="e">
        <f>VLOOKUP(K2294,INVENTORY!$A$2:$N$96,7,FALSE)</f>
        <v>#N/A</v>
      </c>
      <c r="J2311" s="74" t="e">
        <f>VLOOKUP(K2294,INVENTORY!$A$2:$N$96,8,FALSE)</f>
        <v>#N/A</v>
      </c>
      <c r="K2311" s="74" t="e">
        <f>VLOOKUP(K2294,INVENTORY!$A$2:$N$96,9,FALSE)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1" t="e">
        <f>"Function Code: "&amp;VLOOKUP(E2294,INVENTORY!$A$2:$Q$96,14,FALSE)</f>
        <v>#N/A</v>
      </c>
      <c r="D2313" s="172"/>
      <c r="E2313" s="173"/>
      <c r="G2313" s="6" t="s">
        <v>4</v>
      </c>
      <c r="H2313" s="5"/>
      <c r="I2313" s="171" t="e">
        <f>"Function Code: "&amp;VLOOKUP(K2294,INVENTORY!$A$2:$Q$96,14,FALSE)</f>
        <v>#N/A</v>
      </c>
      <c r="J2313" s="172"/>
      <c r="K2313" s="173"/>
    </row>
    <row r="2314" spans="1:11" ht="15" customHeight="1" thickBot="1" x14ac:dyDescent="0.3">
      <c r="A2314" s="6"/>
      <c r="B2314" s="5"/>
      <c r="C2314" s="161"/>
      <c r="D2314" s="162"/>
      <c r="E2314" s="163"/>
      <c r="G2314" s="6"/>
      <c r="H2314" s="5"/>
      <c r="I2314" s="161"/>
      <c r="J2314" s="162"/>
      <c r="K2314" s="163"/>
    </row>
    <row r="2315" spans="1:11" ht="15" customHeight="1" thickBot="1" x14ac:dyDescent="0.3">
      <c r="A2315" s="6"/>
      <c r="B2315" s="5"/>
      <c r="C2315" s="161" t="e">
        <f>"Cosmetic Code: "&amp;VLOOKUP(E2294,INVENTORY!$A$2:$Q$96,15,FALSE)</f>
        <v>#N/A</v>
      </c>
      <c r="D2315" s="162"/>
      <c r="E2315" s="163"/>
      <c r="G2315" s="6"/>
      <c r="H2315" s="5"/>
      <c r="I2315" s="161" t="e">
        <f>"Cosmetic Code: "&amp;VLOOKUP(K2294,INVENTORY!$A$2:$Q$96,15,FALSE)</f>
        <v>#N/A</v>
      </c>
      <c r="J2315" s="162"/>
      <c r="K2315" s="163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4" t="s">
        <v>119</v>
      </c>
      <c r="E2319" s="165"/>
      <c r="G2319" s="3" t="s">
        <v>0</v>
      </c>
      <c r="H2319" s="2" t="s">
        <v>0</v>
      </c>
      <c r="I2319" s="1"/>
      <c r="J2319" s="164" t="s">
        <v>119</v>
      </c>
      <c r="K2319" s="165"/>
    </row>
    <row r="2320" spans="1:11" ht="15.75" thickBot="1" x14ac:dyDescent="0.3"/>
    <row r="2321" spans="1:11" ht="15" customHeight="1" x14ac:dyDescent="0.25">
      <c r="A2321" s="174" t="s">
        <v>105</v>
      </c>
      <c r="B2321" s="175"/>
      <c r="C2321" s="175"/>
      <c r="D2321" s="175"/>
      <c r="E2321" s="176"/>
      <c r="G2321" s="174" t="s">
        <v>105</v>
      </c>
      <c r="H2321" s="175"/>
      <c r="I2321" s="175"/>
      <c r="J2321" s="175"/>
      <c r="K2321" s="176"/>
    </row>
    <row r="2322" spans="1:11" ht="15.75" customHeight="1" thickBot="1" x14ac:dyDescent="0.3">
      <c r="A2322" s="177"/>
      <c r="B2322" s="178"/>
      <c r="C2322" s="178"/>
      <c r="D2322" s="178"/>
      <c r="E2322" s="179"/>
      <c r="G2322" s="177"/>
      <c r="H2322" s="178"/>
      <c r="I2322" s="178"/>
      <c r="J2322" s="178"/>
      <c r="K2322" s="179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42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45952.531971875003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45952.531971875003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VLOOKUP(E2323,INVENTORY!$A$2:$N$96,10,FALSE)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VLOOKUP(K2323,INVENTORY!$A$2:$N$96,10,FALSE)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VLOOKUP(E2323,INVENTORY!$A$2:$N$96,2,FALSE)</f>
        <v>#N/A</v>
      </c>
      <c r="C2326" s="36" t="str">
        <f>"Model: "</f>
        <v xml:space="preserve">Model: </v>
      </c>
      <c r="D2326" s="40" t="e">
        <f>VLOOKUP(E2323,INVENTORY!$A$2:$N$96,3,FALSE)</f>
        <v>#N/A</v>
      </c>
      <c r="E2326" s="38"/>
      <c r="G2326" s="34" t="str">
        <f>"Make: "</f>
        <v xml:space="preserve">Make: </v>
      </c>
      <c r="H2326" s="35" t="e">
        <f>VLOOKUP(K2323,INVENTORY!$A$2:$N$96,2,FALSE)</f>
        <v>#N/A</v>
      </c>
      <c r="I2326" s="36" t="str">
        <f>"Model: "</f>
        <v xml:space="preserve">Model: </v>
      </c>
      <c r="J2326" s="40" t="e">
        <f>VLOOKUP(K2323,INVENTORY!$A$2:$N$96,3,FALSE)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VLOOKUP(E2323,INVENTORY!$A$2:$N$96,4,FALSE)&amp;" / "&amp;VLOOKUP(E2323,INVENTORY!$A$2:$N$96,5,FALSE)&amp;"GHz"</f>
        <v>#N/A</v>
      </c>
      <c r="C2327" s="36"/>
      <c r="D2327" s="36" t="str">
        <f>"Memory: "</f>
        <v xml:space="preserve">Memory: </v>
      </c>
      <c r="E2327" s="41" t="e">
        <f>VLOOKUP(E2323,INVENTORY!$A$2:$N$96,6,FALSE)</f>
        <v>#N/A</v>
      </c>
      <c r="G2327" s="34" t="str">
        <f>"CPU/Speed: "</f>
        <v xml:space="preserve">CPU/Speed: </v>
      </c>
      <c r="H2327" s="35" t="e">
        <f>VLOOKUP(K2323,INVENTORY!$A$2:$N$96,4,FALSE)&amp;" / "&amp;VLOOKUP(K2323,INVENTORY!$A$2:$N$96,5,FALSE)&amp;"GHz"</f>
        <v>#N/A</v>
      </c>
      <c r="I2327" s="36"/>
      <c r="J2327" s="36" t="str">
        <f>"Memory: "</f>
        <v xml:space="preserve">Memory: </v>
      </c>
      <c r="K2327" s="75" t="e">
        <f>VLOOKUP(K2323,INVENTORY!$A$2:$N$96,6,FALSE)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0" t="s">
        <v>10</v>
      </c>
      <c r="B2329" s="181"/>
      <c r="C2329" s="87" t="s">
        <v>1</v>
      </c>
      <c r="D2329" s="87" t="s">
        <v>9</v>
      </c>
      <c r="E2329" s="72" t="s">
        <v>8</v>
      </c>
      <c r="G2329" s="180" t="s">
        <v>10</v>
      </c>
      <c r="H2329" s="181"/>
      <c r="I2329" s="87" t="s">
        <v>1</v>
      </c>
      <c r="J2329" s="87" t="s">
        <v>9</v>
      </c>
      <c r="K2329" s="72" t="s">
        <v>8</v>
      </c>
    </row>
    <row r="2330" spans="1:11" x14ac:dyDescent="0.25">
      <c r="A2330" s="166" t="s">
        <v>96</v>
      </c>
      <c r="B2330" s="167"/>
      <c r="C2330" s="86" t="s">
        <v>13</v>
      </c>
      <c r="D2330" s="9"/>
      <c r="E2330" s="8"/>
      <c r="G2330" s="166" t="s">
        <v>96</v>
      </c>
      <c r="H2330" s="167"/>
      <c r="I2330" s="86" t="s">
        <v>13</v>
      </c>
      <c r="J2330" s="9"/>
      <c r="K2330" s="8"/>
    </row>
    <row r="2331" spans="1:11" x14ac:dyDescent="0.25">
      <c r="A2331" s="166" t="s">
        <v>98</v>
      </c>
      <c r="B2331" s="167"/>
      <c r="C2331" s="86" t="s">
        <v>13</v>
      </c>
      <c r="D2331" s="9"/>
      <c r="E2331" s="8"/>
      <c r="G2331" s="166" t="s">
        <v>98</v>
      </c>
      <c r="H2331" s="167"/>
      <c r="I2331" s="86" t="s">
        <v>13</v>
      </c>
      <c r="J2331" s="9"/>
      <c r="K2331" s="8"/>
    </row>
    <row r="2332" spans="1:11" x14ac:dyDescent="0.25">
      <c r="A2332" s="166" t="s">
        <v>97</v>
      </c>
      <c r="B2332" s="167"/>
      <c r="C2332" s="86" t="s">
        <v>13</v>
      </c>
      <c r="D2332" s="9"/>
      <c r="E2332" s="8"/>
      <c r="G2332" s="166" t="s">
        <v>97</v>
      </c>
      <c r="H2332" s="167"/>
      <c r="I2332" s="86" t="s">
        <v>13</v>
      </c>
      <c r="J2332" s="9"/>
      <c r="K2332" s="8"/>
    </row>
    <row r="2333" spans="1:11" x14ac:dyDescent="0.25">
      <c r="A2333" s="166" t="s">
        <v>7</v>
      </c>
      <c r="B2333" s="167"/>
      <c r="C2333" s="86" t="s">
        <v>13</v>
      </c>
      <c r="D2333" s="9"/>
      <c r="E2333" s="8"/>
      <c r="G2333" s="166" t="s">
        <v>7</v>
      </c>
      <c r="H2333" s="167"/>
      <c r="I2333" s="86" t="s">
        <v>13</v>
      </c>
      <c r="J2333" s="9"/>
      <c r="K2333" s="8"/>
    </row>
    <row r="2334" spans="1:11" x14ac:dyDescent="0.25">
      <c r="A2334" s="166" t="s">
        <v>99</v>
      </c>
      <c r="B2334" s="167"/>
      <c r="C2334" s="86" t="s">
        <v>13</v>
      </c>
      <c r="D2334" s="9"/>
      <c r="E2334" s="8"/>
      <c r="G2334" s="166" t="s">
        <v>99</v>
      </c>
      <c r="H2334" s="167"/>
      <c r="I2334" s="86" t="s">
        <v>13</v>
      </c>
      <c r="J2334" s="9"/>
      <c r="K2334" s="8"/>
    </row>
    <row r="2335" spans="1:11" x14ac:dyDescent="0.25">
      <c r="A2335" s="166" t="s">
        <v>6</v>
      </c>
      <c r="B2335" s="167"/>
      <c r="C2335" s="86" t="s">
        <v>13</v>
      </c>
      <c r="D2335" s="9"/>
      <c r="E2335" s="8"/>
      <c r="G2335" s="166" t="s">
        <v>6</v>
      </c>
      <c r="H2335" s="167"/>
      <c r="I2335" s="86" t="s">
        <v>13</v>
      </c>
      <c r="J2335" s="9"/>
      <c r="K2335" s="8"/>
    </row>
    <row r="2336" spans="1:11" x14ac:dyDescent="0.25">
      <c r="A2336" s="166"/>
      <c r="B2336" s="167"/>
      <c r="C2336" s="86"/>
      <c r="D2336" s="9"/>
      <c r="E2336" s="8"/>
      <c r="G2336" s="166"/>
      <c r="H2336" s="167"/>
      <c r="I2336" s="86"/>
      <c r="J2336" s="9"/>
      <c r="K2336" s="8"/>
    </row>
    <row r="2337" spans="1:11" x14ac:dyDescent="0.25">
      <c r="A2337" s="166"/>
      <c r="B2337" s="167"/>
      <c r="C2337" s="86"/>
      <c r="D2337" s="9"/>
      <c r="E2337" s="8"/>
      <c r="G2337" s="166"/>
      <c r="H2337" s="167"/>
      <c r="I2337" s="86"/>
      <c r="J2337" s="9"/>
      <c r="K2337" s="8"/>
    </row>
    <row r="2338" spans="1:11" ht="15.75" thickBot="1" x14ac:dyDescent="0.3">
      <c r="A2338" s="168" t="s">
        <v>14</v>
      </c>
      <c r="B2338" s="169"/>
      <c r="C2338" s="169"/>
      <c r="D2338" s="169"/>
      <c r="E2338" s="170"/>
      <c r="G2338" s="168" t="s">
        <v>14</v>
      </c>
      <c r="H2338" s="169"/>
      <c r="I2338" s="169"/>
      <c r="J2338" s="169"/>
      <c r="K2338" s="170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VLOOKUP(E2323,INVENTORY!$A$2:$N$96,7,FALSE)</f>
        <v>#N/A</v>
      </c>
      <c r="D2340" s="74" t="e">
        <f>VLOOKUP(E2323,INVENTORY!$A$2:$N$96,8,FALSE)</f>
        <v>#N/A</v>
      </c>
      <c r="E2340" s="74" t="e">
        <f>VLOOKUP(E2323,INVENTORY!$A$2:$N$96,9,FALSE)</f>
        <v>#N/A</v>
      </c>
      <c r="G2340" s="74"/>
      <c r="H2340" s="74"/>
      <c r="I2340" s="74" t="e">
        <f>VLOOKUP(K2323,INVENTORY!$A$2:$N$96,7,FALSE)</f>
        <v>#N/A</v>
      </c>
      <c r="J2340" s="74" t="e">
        <f>VLOOKUP(K2323,INVENTORY!$A$2:$N$96,8,FALSE)</f>
        <v>#N/A</v>
      </c>
      <c r="K2340" s="74" t="e">
        <f>VLOOKUP(K2323,INVENTORY!$A$2:$N$96,9,FALSE)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1" t="e">
        <f>"Function Code: "&amp;VLOOKUP(E2323,INVENTORY!$A$2:$Q$96,14,FALSE)</f>
        <v>#N/A</v>
      </c>
      <c r="D2342" s="172"/>
      <c r="E2342" s="173"/>
      <c r="G2342" s="6" t="s">
        <v>4</v>
      </c>
      <c r="H2342" s="5"/>
      <c r="I2342" s="171" t="e">
        <f>"Function Code: "&amp;VLOOKUP(K2323,INVENTORY!$A$2:$Q$96,14,FALSE)</f>
        <v>#N/A</v>
      </c>
      <c r="J2342" s="172"/>
      <c r="K2342" s="173"/>
    </row>
    <row r="2343" spans="1:11" ht="15" customHeight="1" thickBot="1" x14ac:dyDescent="0.3">
      <c r="A2343" s="6"/>
      <c r="B2343" s="5"/>
      <c r="C2343" s="161"/>
      <c r="D2343" s="162"/>
      <c r="E2343" s="163"/>
      <c r="G2343" s="6"/>
      <c r="H2343" s="5"/>
      <c r="I2343" s="161"/>
      <c r="J2343" s="162"/>
      <c r="K2343" s="163"/>
    </row>
    <row r="2344" spans="1:11" ht="15" customHeight="1" thickBot="1" x14ac:dyDescent="0.3">
      <c r="A2344" s="6"/>
      <c r="B2344" s="5"/>
      <c r="C2344" s="161" t="e">
        <f>"Cosmetic Code: "&amp;VLOOKUP(E2323,INVENTORY!$A$2:$Q$96,15,FALSE)</f>
        <v>#N/A</v>
      </c>
      <c r="D2344" s="162"/>
      <c r="E2344" s="163"/>
      <c r="G2344" s="6"/>
      <c r="H2344" s="5"/>
      <c r="I2344" s="161" t="e">
        <f>"Cosmetic Code: "&amp;VLOOKUP(K2323,INVENTORY!$A$2:$Q$96,15,FALSE)</f>
        <v>#N/A</v>
      </c>
      <c r="J2344" s="162"/>
      <c r="K2344" s="163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4" t="s">
        <v>119</v>
      </c>
      <c r="E2348" s="165"/>
      <c r="G2348" s="3" t="s">
        <v>0</v>
      </c>
      <c r="H2348" s="2" t="s">
        <v>0</v>
      </c>
      <c r="I2348" s="1"/>
      <c r="J2348" s="164" t="s">
        <v>119</v>
      </c>
      <c r="K2348" s="165"/>
    </row>
    <row r="2349" spans="1:11" ht="47.25" customHeight="1" thickBot="1" x14ac:dyDescent="0.3"/>
    <row r="2350" spans="1:11" ht="15" customHeight="1" x14ac:dyDescent="0.25">
      <c r="A2350" s="174" t="s">
        <v>105</v>
      </c>
      <c r="B2350" s="175"/>
      <c r="C2350" s="175"/>
      <c r="D2350" s="175"/>
      <c r="E2350" s="176"/>
      <c r="G2350" s="174" t="s">
        <v>105</v>
      </c>
      <c r="H2350" s="175"/>
      <c r="I2350" s="175"/>
      <c r="J2350" s="175"/>
      <c r="K2350" s="176"/>
    </row>
    <row r="2351" spans="1:11" ht="15.75" customHeight="1" thickBot="1" x14ac:dyDescent="0.3">
      <c r="A2351" s="177"/>
      <c r="B2351" s="178"/>
      <c r="C2351" s="178"/>
      <c r="D2351" s="178"/>
      <c r="E2351" s="179"/>
      <c r="G2351" s="177"/>
      <c r="H2351" s="178"/>
      <c r="I2351" s="178"/>
      <c r="J2351" s="178"/>
      <c r="K2351" s="179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43</v>
      </c>
      <c r="G2352" s="11"/>
      <c r="H2352" s="10"/>
      <c r="I2352" s="10"/>
      <c r="J2352" s="33" t="s">
        <v>42</v>
      </c>
      <c r="K2352" s="42">
        <f>'Data-PULLDOWNS'!$B$3*3+E2323</f>
        <v>44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45952.531971875003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45952.531971875003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VLOOKUP(E2352,INVENTORY!$A$2:$N$96,10,FALSE)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VLOOKUP(K2352,INVENTORY!$A$2:$N$96,10,FALSE)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VLOOKUP(E2352,INVENTORY!$A$2:$N$96,2,FALSE)</f>
        <v>#N/A</v>
      </c>
      <c r="C2355" s="36" t="str">
        <f>"Model: "</f>
        <v xml:space="preserve">Model: </v>
      </c>
      <c r="D2355" s="40" t="e">
        <f>VLOOKUP(E2352,INVENTORY!$A$2:$N$96,3,FALSE)</f>
        <v>#N/A</v>
      </c>
      <c r="E2355" s="38"/>
      <c r="G2355" s="34" t="str">
        <f>"Make: "</f>
        <v xml:space="preserve">Make: </v>
      </c>
      <c r="H2355" s="35" t="e">
        <f>VLOOKUP(K2352,INVENTORY!$A$2:$N$96,2,FALSE)</f>
        <v>#N/A</v>
      </c>
      <c r="I2355" s="36" t="str">
        <f>"Model: "</f>
        <v xml:space="preserve">Model: </v>
      </c>
      <c r="J2355" s="40" t="e">
        <f>VLOOKUP(K2352,INVENTORY!$A$2:$N$96,3,FALSE)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VLOOKUP(E2352,INVENTORY!$A$2:$N$96,4,FALSE)&amp;" / "&amp;VLOOKUP(E2352,INVENTORY!$A$2:$N$96,5,FALSE)&amp;"GHz"</f>
        <v>#N/A</v>
      </c>
      <c r="C2356" s="36"/>
      <c r="D2356" s="36" t="str">
        <f>"Memory: "</f>
        <v xml:space="preserve">Memory: </v>
      </c>
      <c r="E2356" s="75" t="e">
        <f>VLOOKUP(E2352,INVENTORY!$A$2:$N$96,6,FALSE)</f>
        <v>#N/A</v>
      </c>
      <c r="G2356" s="34" t="str">
        <f>"CPU/Speed: "</f>
        <v xml:space="preserve">CPU/Speed: </v>
      </c>
      <c r="H2356" s="35" t="e">
        <f>VLOOKUP(K2352,INVENTORY!$A$2:$N$96,4,FALSE)&amp;" / "&amp;VLOOKUP(K2352,INVENTORY!$A$2:$N$96,5,FALSE)&amp;"GHz"</f>
        <v>#N/A</v>
      </c>
      <c r="I2356" s="36"/>
      <c r="J2356" s="36" t="str">
        <f>"Memory: "</f>
        <v xml:space="preserve">Memory: </v>
      </c>
      <c r="K2356" s="75" t="e">
        <f>VLOOKUP(K2352,INVENTORY!$A$2:$N$96,6,FALSE)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0" t="s">
        <v>10</v>
      </c>
      <c r="B2358" s="181"/>
      <c r="C2358" s="87" t="s">
        <v>1</v>
      </c>
      <c r="D2358" s="87" t="s">
        <v>9</v>
      </c>
      <c r="E2358" s="72" t="s">
        <v>8</v>
      </c>
      <c r="G2358" s="180" t="s">
        <v>10</v>
      </c>
      <c r="H2358" s="181"/>
      <c r="I2358" s="87" t="s">
        <v>1</v>
      </c>
      <c r="J2358" s="87" t="s">
        <v>9</v>
      </c>
      <c r="K2358" s="72" t="s">
        <v>8</v>
      </c>
    </row>
    <row r="2359" spans="1:11" x14ac:dyDescent="0.25">
      <c r="A2359" s="166" t="s">
        <v>96</v>
      </c>
      <c r="B2359" s="167"/>
      <c r="C2359" s="86" t="s">
        <v>13</v>
      </c>
      <c r="D2359" s="9"/>
      <c r="E2359" s="8"/>
      <c r="G2359" s="166" t="s">
        <v>96</v>
      </c>
      <c r="H2359" s="167"/>
      <c r="I2359" s="86" t="s">
        <v>13</v>
      </c>
      <c r="J2359" s="9"/>
      <c r="K2359" s="8"/>
    </row>
    <row r="2360" spans="1:11" x14ac:dyDescent="0.25">
      <c r="A2360" s="166" t="s">
        <v>98</v>
      </c>
      <c r="B2360" s="167"/>
      <c r="C2360" s="86" t="s">
        <v>13</v>
      </c>
      <c r="D2360" s="9"/>
      <c r="E2360" s="8"/>
      <c r="G2360" s="166" t="s">
        <v>98</v>
      </c>
      <c r="H2360" s="167"/>
      <c r="I2360" s="86" t="s">
        <v>13</v>
      </c>
      <c r="J2360" s="9"/>
      <c r="K2360" s="8"/>
    </row>
    <row r="2361" spans="1:11" x14ac:dyDescent="0.25">
      <c r="A2361" s="166" t="s">
        <v>97</v>
      </c>
      <c r="B2361" s="167"/>
      <c r="C2361" s="86" t="s">
        <v>13</v>
      </c>
      <c r="D2361" s="9"/>
      <c r="E2361" s="8"/>
      <c r="G2361" s="166" t="s">
        <v>97</v>
      </c>
      <c r="H2361" s="167"/>
      <c r="I2361" s="86" t="s">
        <v>13</v>
      </c>
      <c r="J2361" s="9"/>
      <c r="K2361" s="8"/>
    </row>
    <row r="2362" spans="1:11" x14ac:dyDescent="0.25">
      <c r="A2362" s="166" t="s">
        <v>7</v>
      </c>
      <c r="B2362" s="167"/>
      <c r="C2362" s="86" t="s">
        <v>13</v>
      </c>
      <c r="D2362" s="9"/>
      <c r="E2362" s="8"/>
      <c r="G2362" s="166" t="s">
        <v>7</v>
      </c>
      <c r="H2362" s="167"/>
      <c r="I2362" s="86" t="s">
        <v>13</v>
      </c>
      <c r="J2362" s="9"/>
      <c r="K2362" s="8"/>
    </row>
    <row r="2363" spans="1:11" x14ac:dyDescent="0.25">
      <c r="A2363" s="166" t="s">
        <v>99</v>
      </c>
      <c r="B2363" s="167"/>
      <c r="C2363" s="86" t="s">
        <v>13</v>
      </c>
      <c r="D2363" s="9"/>
      <c r="E2363" s="8"/>
      <c r="G2363" s="166" t="s">
        <v>99</v>
      </c>
      <c r="H2363" s="167"/>
      <c r="I2363" s="86" t="s">
        <v>13</v>
      </c>
      <c r="J2363" s="9"/>
      <c r="K2363" s="8"/>
    </row>
    <row r="2364" spans="1:11" x14ac:dyDescent="0.25">
      <c r="A2364" s="166" t="s">
        <v>6</v>
      </c>
      <c r="B2364" s="167"/>
      <c r="C2364" s="86" t="s">
        <v>13</v>
      </c>
      <c r="D2364" s="9"/>
      <c r="E2364" s="8"/>
      <c r="G2364" s="166" t="s">
        <v>6</v>
      </c>
      <c r="H2364" s="167"/>
      <c r="I2364" s="86" t="s">
        <v>13</v>
      </c>
      <c r="J2364" s="9"/>
      <c r="K2364" s="8"/>
    </row>
    <row r="2365" spans="1:11" x14ac:dyDescent="0.25">
      <c r="A2365" s="166"/>
      <c r="B2365" s="167"/>
      <c r="C2365" s="86"/>
      <c r="D2365" s="9"/>
      <c r="E2365" s="8"/>
      <c r="G2365" s="166"/>
      <c r="H2365" s="167"/>
      <c r="I2365" s="86"/>
      <c r="J2365" s="9"/>
      <c r="K2365" s="8"/>
    </row>
    <row r="2366" spans="1:11" x14ac:dyDescent="0.25">
      <c r="A2366" s="166"/>
      <c r="B2366" s="167"/>
      <c r="C2366" s="86"/>
      <c r="D2366" s="9"/>
      <c r="E2366" s="8"/>
      <c r="G2366" s="166"/>
      <c r="H2366" s="167"/>
      <c r="I2366" s="86"/>
      <c r="J2366" s="9"/>
      <c r="K2366" s="8"/>
    </row>
    <row r="2367" spans="1:11" ht="15.75" thickBot="1" x14ac:dyDescent="0.3">
      <c r="A2367" s="168" t="s">
        <v>14</v>
      </c>
      <c r="B2367" s="169"/>
      <c r="C2367" s="169"/>
      <c r="D2367" s="169"/>
      <c r="E2367" s="170"/>
      <c r="G2367" s="168" t="s">
        <v>14</v>
      </c>
      <c r="H2367" s="169"/>
      <c r="I2367" s="169"/>
      <c r="J2367" s="169"/>
      <c r="K2367" s="170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VLOOKUP(E2352,INVENTORY!$A$2:$N$96,7,FALSE)</f>
        <v>#N/A</v>
      </c>
      <c r="D2369" s="74" t="e">
        <f>VLOOKUP(E2352,INVENTORY!$A$2:$N$96,8,FALSE)</f>
        <v>#N/A</v>
      </c>
      <c r="E2369" s="74" t="e">
        <f>VLOOKUP(E2352,INVENTORY!$A$2:$N$96,9,FALSE)</f>
        <v>#N/A</v>
      </c>
      <c r="G2369" s="74"/>
      <c r="H2369" s="74"/>
      <c r="I2369" s="74" t="e">
        <f>VLOOKUP(K2352,INVENTORY!$A$2:$N$96,7,FALSE)</f>
        <v>#N/A</v>
      </c>
      <c r="J2369" s="74" t="e">
        <f>VLOOKUP(K2352,INVENTORY!$A$2:$N$96,8,FALSE)</f>
        <v>#N/A</v>
      </c>
      <c r="K2369" s="74" t="e">
        <f>VLOOKUP(K2352,INVENTORY!$A$2:$N$96,9,FALSE)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1" t="e">
        <f>"Function Code: "&amp;VLOOKUP(E2352,INVENTORY!$A$2:$Q$96,14,FALSE)</f>
        <v>#N/A</v>
      </c>
      <c r="D2371" s="172"/>
      <c r="E2371" s="173"/>
      <c r="G2371" s="6" t="s">
        <v>4</v>
      </c>
      <c r="H2371" s="5"/>
      <c r="I2371" s="171" t="e">
        <f>"Function Code: "&amp;VLOOKUP(K2352,INVENTORY!$A$2:$Q$96,14,FALSE)</f>
        <v>#N/A</v>
      </c>
      <c r="J2371" s="172"/>
      <c r="K2371" s="173"/>
    </row>
    <row r="2372" spans="1:11" ht="15" customHeight="1" thickBot="1" x14ac:dyDescent="0.3">
      <c r="A2372" s="6"/>
      <c r="B2372" s="5"/>
      <c r="C2372" s="161"/>
      <c r="D2372" s="162"/>
      <c r="E2372" s="163"/>
      <c r="G2372" s="6"/>
      <c r="H2372" s="5"/>
      <c r="I2372" s="161"/>
      <c r="J2372" s="162"/>
      <c r="K2372" s="163"/>
    </row>
    <row r="2373" spans="1:11" ht="15" customHeight="1" thickBot="1" x14ac:dyDescent="0.3">
      <c r="A2373" s="6"/>
      <c r="B2373" s="5"/>
      <c r="C2373" s="161" t="e">
        <f>"Cosmetic Code: "&amp;VLOOKUP(E2352,INVENTORY!$A$2:$Q$96,15,FALSE)</f>
        <v>#N/A</v>
      </c>
      <c r="D2373" s="162"/>
      <c r="E2373" s="163"/>
      <c r="G2373" s="6"/>
      <c r="H2373" s="5"/>
      <c r="I2373" s="161" t="e">
        <f>"Cosmetic Code: "&amp;VLOOKUP(K2352,INVENTORY!$A$2:$Q$96,15,FALSE)</f>
        <v>#N/A</v>
      </c>
      <c r="J2373" s="162"/>
      <c r="K2373" s="163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4" t="s">
        <v>119</v>
      </c>
      <c r="E2377" s="165"/>
      <c r="G2377" s="3" t="s">
        <v>0</v>
      </c>
      <c r="H2377" s="2" t="s">
        <v>0</v>
      </c>
      <c r="I2377" s="1"/>
      <c r="J2377" s="164" t="s">
        <v>119</v>
      </c>
      <c r="K2377" s="165"/>
    </row>
    <row r="2378" spans="1:11" ht="15.75" thickBot="1" x14ac:dyDescent="0.3"/>
    <row r="2379" spans="1:11" ht="15" customHeight="1" x14ac:dyDescent="0.25">
      <c r="A2379" s="174" t="s">
        <v>105</v>
      </c>
      <c r="B2379" s="175"/>
      <c r="C2379" s="175"/>
      <c r="D2379" s="175"/>
      <c r="E2379" s="176"/>
      <c r="G2379" s="174" t="s">
        <v>105</v>
      </c>
      <c r="H2379" s="175"/>
      <c r="I2379" s="175"/>
      <c r="J2379" s="175"/>
      <c r="K2379" s="176"/>
    </row>
    <row r="2380" spans="1:11" ht="15.75" customHeight="1" thickBot="1" x14ac:dyDescent="0.3">
      <c r="A2380" s="177"/>
      <c r="B2380" s="178"/>
      <c r="C2380" s="178"/>
      <c r="D2380" s="178"/>
      <c r="E2380" s="179"/>
      <c r="G2380" s="177"/>
      <c r="H2380" s="178"/>
      <c r="I2380" s="178"/>
      <c r="J2380" s="178"/>
      <c r="K2380" s="179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43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45952.531971875003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45952.531971875003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VLOOKUP(E2381,INVENTORY!$A$2:$N$96,10,FALSE)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VLOOKUP(K2381,INVENTORY!$A$2:$N$96,10,FALSE)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VLOOKUP(E2381,INVENTORY!$A$2:$N$96,2,FALSE)</f>
        <v>#N/A</v>
      </c>
      <c r="C2384" s="36" t="str">
        <f>"Model: "</f>
        <v xml:space="preserve">Model: </v>
      </c>
      <c r="D2384" s="40" t="e">
        <f>VLOOKUP(E2381,INVENTORY!$A$2:$N$96,3,FALSE)</f>
        <v>#N/A</v>
      </c>
      <c r="E2384" s="38"/>
      <c r="G2384" s="34" t="str">
        <f>"Make: "</f>
        <v xml:space="preserve">Make: </v>
      </c>
      <c r="H2384" s="35" t="e">
        <f>VLOOKUP(K2381,INVENTORY!$A$2:$N$96,2,FALSE)</f>
        <v>#N/A</v>
      </c>
      <c r="I2384" s="36" t="str">
        <f>"Model: "</f>
        <v xml:space="preserve">Model: </v>
      </c>
      <c r="J2384" s="40" t="e">
        <f>VLOOKUP(K2381,INVENTORY!$A$2:$N$96,3,FALSE)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VLOOKUP(E2381,INVENTORY!$A$2:$N$96,4,FALSE)&amp;" / "&amp;VLOOKUP(E2381,INVENTORY!$A$2:$N$96,5,FALSE)&amp;"GHz"</f>
        <v>#N/A</v>
      </c>
      <c r="C2385" s="36"/>
      <c r="D2385" s="36" t="str">
        <f>"Memory: "</f>
        <v xml:space="preserve">Memory: </v>
      </c>
      <c r="E2385" s="41" t="e">
        <f>VLOOKUP(E2381,INVENTORY!$A$2:$N$96,6,FALSE)</f>
        <v>#N/A</v>
      </c>
      <c r="G2385" s="34" t="str">
        <f>"CPU/Speed: "</f>
        <v xml:space="preserve">CPU/Speed: </v>
      </c>
      <c r="H2385" s="35" t="e">
        <f>VLOOKUP(K2381,INVENTORY!$A$2:$N$96,4,FALSE)&amp;" / "&amp;VLOOKUP(K2381,INVENTORY!$A$2:$N$96,5,FALSE)&amp;"GHz"</f>
        <v>#N/A</v>
      </c>
      <c r="I2385" s="36"/>
      <c r="J2385" s="36" t="str">
        <f>"Memory: "</f>
        <v xml:space="preserve">Memory: </v>
      </c>
      <c r="K2385" s="75" t="e">
        <f>VLOOKUP(K2381,INVENTORY!$A$2:$N$96,6,FALSE)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0" t="s">
        <v>10</v>
      </c>
      <c r="B2387" s="181"/>
      <c r="C2387" s="87" t="s">
        <v>1</v>
      </c>
      <c r="D2387" s="87" t="s">
        <v>9</v>
      </c>
      <c r="E2387" s="72" t="s">
        <v>8</v>
      </c>
      <c r="G2387" s="180" t="s">
        <v>10</v>
      </c>
      <c r="H2387" s="181"/>
      <c r="I2387" s="87" t="s">
        <v>1</v>
      </c>
      <c r="J2387" s="87" t="s">
        <v>9</v>
      </c>
      <c r="K2387" s="72" t="s">
        <v>8</v>
      </c>
    </row>
    <row r="2388" spans="1:11" x14ac:dyDescent="0.25">
      <c r="A2388" s="166" t="s">
        <v>96</v>
      </c>
      <c r="B2388" s="167"/>
      <c r="C2388" s="86" t="s">
        <v>13</v>
      </c>
      <c r="D2388" s="9"/>
      <c r="E2388" s="8"/>
      <c r="G2388" s="166" t="s">
        <v>96</v>
      </c>
      <c r="H2388" s="167"/>
      <c r="I2388" s="86" t="s">
        <v>13</v>
      </c>
      <c r="J2388" s="9"/>
      <c r="K2388" s="8"/>
    </row>
    <row r="2389" spans="1:11" x14ac:dyDescent="0.25">
      <c r="A2389" s="166" t="s">
        <v>98</v>
      </c>
      <c r="B2389" s="167"/>
      <c r="C2389" s="86" t="s">
        <v>13</v>
      </c>
      <c r="D2389" s="9"/>
      <c r="E2389" s="8"/>
      <c r="G2389" s="166" t="s">
        <v>98</v>
      </c>
      <c r="H2389" s="167"/>
      <c r="I2389" s="86" t="s">
        <v>13</v>
      </c>
      <c r="J2389" s="9"/>
      <c r="K2389" s="8"/>
    </row>
    <row r="2390" spans="1:11" x14ac:dyDescent="0.25">
      <c r="A2390" s="166" t="s">
        <v>97</v>
      </c>
      <c r="B2390" s="167"/>
      <c r="C2390" s="86" t="s">
        <v>13</v>
      </c>
      <c r="D2390" s="9"/>
      <c r="E2390" s="8"/>
      <c r="G2390" s="166" t="s">
        <v>97</v>
      </c>
      <c r="H2390" s="167"/>
      <c r="I2390" s="86" t="s">
        <v>13</v>
      </c>
      <c r="J2390" s="9"/>
      <c r="K2390" s="8"/>
    </row>
    <row r="2391" spans="1:11" x14ac:dyDescent="0.25">
      <c r="A2391" s="166" t="s">
        <v>7</v>
      </c>
      <c r="B2391" s="167"/>
      <c r="C2391" s="86" t="s">
        <v>13</v>
      </c>
      <c r="D2391" s="9"/>
      <c r="E2391" s="8"/>
      <c r="G2391" s="166" t="s">
        <v>7</v>
      </c>
      <c r="H2391" s="167"/>
      <c r="I2391" s="86" t="s">
        <v>13</v>
      </c>
      <c r="J2391" s="9"/>
      <c r="K2391" s="8"/>
    </row>
    <row r="2392" spans="1:11" x14ac:dyDescent="0.25">
      <c r="A2392" s="166" t="s">
        <v>99</v>
      </c>
      <c r="B2392" s="167"/>
      <c r="C2392" s="86" t="s">
        <v>13</v>
      </c>
      <c r="D2392" s="9"/>
      <c r="E2392" s="8"/>
      <c r="G2392" s="166" t="s">
        <v>99</v>
      </c>
      <c r="H2392" s="167"/>
      <c r="I2392" s="86" t="s">
        <v>13</v>
      </c>
      <c r="J2392" s="9"/>
      <c r="K2392" s="8"/>
    </row>
    <row r="2393" spans="1:11" x14ac:dyDescent="0.25">
      <c r="A2393" s="166" t="s">
        <v>6</v>
      </c>
      <c r="B2393" s="167"/>
      <c r="C2393" s="86" t="s">
        <v>13</v>
      </c>
      <c r="D2393" s="9"/>
      <c r="E2393" s="8"/>
      <c r="G2393" s="166" t="s">
        <v>6</v>
      </c>
      <c r="H2393" s="167"/>
      <c r="I2393" s="86" t="s">
        <v>13</v>
      </c>
      <c r="J2393" s="9"/>
      <c r="K2393" s="8"/>
    </row>
    <row r="2394" spans="1:11" x14ac:dyDescent="0.25">
      <c r="A2394" s="166"/>
      <c r="B2394" s="167"/>
      <c r="C2394" s="86"/>
      <c r="D2394" s="9"/>
      <c r="E2394" s="8"/>
      <c r="G2394" s="166"/>
      <c r="H2394" s="167"/>
      <c r="I2394" s="86"/>
      <c r="J2394" s="9"/>
      <c r="K2394" s="8"/>
    </row>
    <row r="2395" spans="1:11" x14ac:dyDescent="0.25">
      <c r="A2395" s="166"/>
      <c r="B2395" s="167"/>
      <c r="C2395" s="86"/>
      <c r="D2395" s="9"/>
      <c r="E2395" s="8"/>
      <c r="G2395" s="166"/>
      <c r="H2395" s="167"/>
      <c r="I2395" s="86"/>
      <c r="J2395" s="9"/>
      <c r="K2395" s="8"/>
    </row>
    <row r="2396" spans="1:11" ht="15.75" thickBot="1" x14ac:dyDescent="0.3">
      <c r="A2396" s="168" t="s">
        <v>14</v>
      </c>
      <c r="B2396" s="169"/>
      <c r="C2396" s="169"/>
      <c r="D2396" s="169"/>
      <c r="E2396" s="170"/>
      <c r="G2396" s="168" t="s">
        <v>14</v>
      </c>
      <c r="H2396" s="169"/>
      <c r="I2396" s="169"/>
      <c r="J2396" s="169"/>
      <c r="K2396" s="170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VLOOKUP(E2381,INVENTORY!$A$2:$N$96,7,FALSE)</f>
        <v>#N/A</v>
      </c>
      <c r="D2398" s="74" t="e">
        <f>VLOOKUP(E2381,INVENTORY!$A$2:$N$96,8,FALSE)</f>
        <v>#N/A</v>
      </c>
      <c r="E2398" s="74" t="e">
        <f>VLOOKUP(E2381,INVENTORY!$A$2:$N$96,9,FALSE)</f>
        <v>#N/A</v>
      </c>
      <c r="G2398" s="74"/>
      <c r="H2398" s="74"/>
      <c r="I2398" s="74" t="e">
        <f>VLOOKUP(K2381,INVENTORY!$A$2:$N$96,7,FALSE)</f>
        <v>#N/A</v>
      </c>
      <c r="J2398" s="74" t="e">
        <f>VLOOKUP(K2381,INVENTORY!$A$2:$N$96,8,FALSE)</f>
        <v>#N/A</v>
      </c>
      <c r="K2398" s="74" t="e">
        <f>VLOOKUP(K2381,INVENTORY!$A$2:$N$96,9,FALSE)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1" t="e">
        <f>"Function Code: "&amp;VLOOKUP(E2381,INVENTORY!$A$2:$Q$96,14,FALSE)</f>
        <v>#N/A</v>
      </c>
      <c r="D2400" s="172"/>
      <c r="E2400" s="173"/>
      <c r="G2400" s="6" t="s">
        <v>4</v>
      </c>
      <c r="H2400" s="5"/>
      <c r="I2400" s="171" t="e">
        <f>"Function Code: "&amp;VLOOKUP(K2381,INVENTORY!$A$2:$Q$96,14,FALSE)</f>
        <v>#N/A</v>
      </c>
      <c r="J2400" s="172"/>
      <c r="K2400" s="173"/>
    </row>
    <row r="2401" spans="1:11" ht="15" customHeight="1" thickBot="1" x14ac:dyDescent="0.3">
      <c r="A2401" s="6"/>
      <c r="B2401" s="5"/>
      <c r="C2401" s="161"/>
      <c r="D2401" s="162"/>
      <c r="E2401" s="163"/>
      <c r="G2401" s="6"/>
      <c r="H2401" s="5"/>
      <c r="I2401" s="161"/>
      <c r="J2401" s="162"/>
      <c r="K2401" s="163"/>
    </row>
    <row r="2402" spans="1:11" ht="15" customHeight="1" thickBot="1" x14ac:dyDescent="0.3">
      <c r="A2402" s="6"/>
      <c r="B2402" s="5"/>
      <c r="C2402" s="161" t="e">
        <f>"Cosmetic Code: "&amp;VLOOKUP(E2381,INVENTORY!$A$2:$Q$96,15,FALSE)</f>
        <v>#N/A</v>
      </c>
      <c r="D2402" s="162"/>
      <c r="E2402" s="163"/>
      <c r="G2402" s="6"/>
      <c r="H2402" s="5"/>
      <c r="I2402" s="161" t="e">
        <f>"Cosmetic Code: "&amp;VLOOKUP(K2381,INVENTORY!$A$2:$Q$96,15,FALSE)</f>
        <v>#N/A</v>
      </c>
      <c r="J2402" s="162"/>
      <c r="K2402" s="163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4" t="s">
        <v>119</v>
      </c>
      <c r="E2406" s="165"/>
      <c r="G2406" s="3" t="s">
        <v>0</v>
      </c>
      <c r="H2406" s="2" t="s">
        <v>0</v>
      </c>
      <c r="I2406" s="1"/>
      <c r="J2406" s="164" t="s">
        <v>119</v>
      </c>
      <c r="K2406" s="165"/>
    </row>
    <row r="2407" spans="1:11" ht="47.25" customHeight="1" thickBot="1" x14ac:dyDescent="0.3"/>
    <row r="2408" spans="1:11" ht="15" customHeight="1" x14ac:dyDescent="0.25">
      <c r="A2408" s="174" t="s">
        <v>105</v>
      </c>
      <c r="B2408" s="175"/>
      <c r="C2408" s="175"/>
      <c r="D2408" s="175"/>
      <c r="E2408" s="176"/>
      <c r="G2408" s="174" t="s">
        <v>105</v>
      </c>
      <c r="H2408" s="175"/>
      <c r="I2408" s="175"/>
      <c r="J2408" s="175"/>
      <c r="K2408" s="176"/>
    </row>
    <row r="2409" spans="1:11" ht="15.75" customHeight="1" thickBot="1" x14ac:dyDescent="0.3">
      <c r="A2409" s="177"/>
      <c r="B2409" s="178"/>
      <c r="C2409" s="178"/>
      <c r="D2409" s="178"/>
      <c r="E2409" s="179"/>
      <c r="G2409" s="177"/>
      <c r="H2409" s="178"/>
      <c r="I2409" s="178"/>
      <c r="J2409" s="178"/>
      <c r="K2409" s="179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44</v>
      </c>
      <c r="G2410" s="11"/>
      <c r="H2410" s="10"/>
      <c r="I2410" s="10"/>
      <c r="J2410" s="33" t="s">
        <v>42</v>
      </c>
      <c r="K2410" s="42">
        <f>'Data-PULLDOWNS'!$B$3*3+E2381</f>
        <v>45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45952.531971875003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45952.531971875003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VLOOKUP(E2410,INVENTORY!$A$2:$N$96,10,FALSE)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VLOOKUP(K2410,INVENTORY!$A$2:$N$96,10,FALSE)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VLOOKUP(E2410,INVENTORY!$A$2:$N$96,2,FALSE)</f>
        <v>#N/A</v>
      </c>
      <c r="C2413" s="36" t="str">
        <f>"Model: "</f>
        <v xml:space="preserve">Model: </v>
      </c>
      <c r="D2413" s="40" t="e">
        <f>VLOOKUP(E2410,INVENTORY!$A$2:$N$96,3,FALSE)</f>
        <v>#N/A</v>
      </c>
      <c r="E2413" s="38"/>
      <c r="G2413" s="34" t="str">
        <f>"Make: "</f>
        <v xml:space="preserve">Make: </v>
      </c>
      <c r="H2413" s="35" t="e">
        <f>VLOOKUP(K2410,INVENTORY!$A$2:$N$96,2,FALSE)</f>
        <v>#N/A</v>
      </c>
      <c r="I2413" s="36" t="str">
        <f>"Model: "</f>
        <v xml:space="preserve">Model: </v>
      </c>
      <c r="J2413" s="40" t="e">
        <f>VLOOKUP(K2410,INVENTORY!$A$2:$N$96,3,FALSE)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VLOOKUP(E2410,INVENTORY!$A$2:$N$96,4,FALSE)&amp;" / "&amp;VLOOKUP(E2410,INVENTORY!$A$2:$N$96,5,FALSE)&amp;"GHz"</f>
        <v>#N/A</v>
      </c>
      <c r="C2414" s="36"/>
      <c r="D2414" s="36" t="str">
        <f>"Memory: "</f>
        <v xml:space="preserve">Memory: </v>
      </c>
      <c r="E2414" s="75" t="e">
        <f>VLOOKUP(E2410,INVENTORY!$A$2:$N$96,6,FALSE)</f>
        <v>#N/A</v>
      </c>
      <c r="G2414" s="34" t="str">
        <f>"CPU/Speed: "</f>
        <v xml:space="preserve">CPU/Speed: </v>
      </c>
      <c r="H2414" s="35" t="e">
        <f>VLOOKUP(K2410,INVENTORY!$A$2:$N$96,4,FALSE)&amp;" / "&amp;VLOOKUP(K2410,INVENTORY!$A$2:$N$96,5,FALSE)&amp;"GHz"</f>
        <v>#N/A</v>
      </c>
      <c r="I2414" s="36"/>
      <c r="J2414" s="36" t="str">
        <f>"Memory: "</f>
        <v xml:space="preserve">Memory: </v>
      </c>
      <c r="K2414" s="75" t="e">
        <f>VLOOKUP(K2410,INVENTORY!$A$2:$N$96,6,FALSE)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0" t="s">
        <v>10</v>
      </c>
      <c r="B2416" s="181"/>
      <c r="C2416" s="87" t="s">
        <v>1</v>
      </c>
      <c r="D2416" s="87" t="s">
        <v>9</v>
      </c>
      <c r="E2416" s="72" t="s">
        <v>8</v>
      </c>
      <c r="G2416" s="180" t="s">
        <v>10</v>
      </c>
      <c r="H2416" s="181"/>
      <c r="I2416" s="87" t="s">
        <v>1</v>
      </c>
      <c r="J2416" s="87" t="s">
        <v>9</v>
      </c>
      <c r="K2416" s="72" t="s">
        <v>8</v>
      </c>
    </row>
    <row r="2417" spans="1:11" x14ac:dyDescent="0.25">
      <c r="A2417" s="166" t="s">
        <v>96</v>
      </c>
      <c r="B2417" s="167"/>
      <c r="C2417" s="86" t="s">
        <v>13</v>
      </c>
      <c r="D2417" s="9"/>
      <c r="E2417" s="8"/>
      <c r="G2417" s="166" t="s">
        <v>96</v>
      </c>
      <c r="H2417" s="167"/>
      <c r="I2417" s="86" t="s">
        <v>13</v>
      </c>
      <c r="J2417" s="9"/>
      <c r="K2417" s="8"/>
    </row>
    <row r="2418" spans="1:11" x14ac:dyDescent="0.25">
      <c r="A2418" s="166" t="s">
        <v>98</v>
      </c>
      <c r="B2418" s="167"/>
      <c r="C2418" s="86" t="s">
        <v>13</v>
      </c>
      <c r="D2418" s="9"/>
      <c r="E2418" s="8"/>
      <c r="G2418" s="166" t="s">
        <v>98</v>
      </c>
      <c r="H2418" s="167"/>
      <c r="I2418" s="86" t="s">
        <v>13</v>
      </c>
      <c r="J2418" s="9"/>
      <c r="K2418" s="8"/>
    </row>
    <row r="2419" spans="1:11" x14ac:dyDescent="0.25">
      <c r="A2419" s="166" t="s">
        <v>97</v>
      </c>
      <c r="B2419" s="167"/>
      <c r="C2419" s="86" t="s">
        <v>13</v>
      </c>
      <c r="D2419" s="9"/>
      <c r="E2419" s="8"/>
      <c r="G2419" s="166" t="s">
        <v>97</v>
      </c>
      <c r="H2419" s="167"/>
      <c r="I2419" s="86" t="s">
        <v>13</v>
      </c>
      <c r="J2419" s="9"/>
      <c r="K2419" s="8"/>
    </row>
    <row r="2420" spans="1:11" x14ac:dyDescent="0.25">
      <c r="A2420" s="166" t="s">
        <v>7</v>
      </c>
      <c r="B2420" s="167"/>
      <c r="C2420" s="86" t="s">
        <v>13</v>
      </c>
      <c r="D2420" s="9"/>
      <c r="E2420" s="8"/>
      <c r="G2420" s="166" t="s">
        <v>7</v>
      </c>
      <c r="H2420" s="167"/>
      <c r="I2420" s="86" t="s">
        <v>13</v>
      </c>
      <c r="J2420" s="9"/>
      <c r="K2420" s="8"/>
    </row>
    <row r="2421" spans="1:11" x14ac:dyDescent="0.25">
      <c r="A2421" s="166" t="s">
        <v>99</v>
      </c>
      <c r="B2421" s="167"/>
      <c r="C2421" s="86" t="s">
        <v>13</v>
      </c>
      <c r="D2421" s="9"/>
      <c r="E2421" s="8"/>
      <c r="G2421" s="166" t="s">
        <v>99</v>
      </c>
      <c r="H2421" s="167"/>
      <c r="I2421" s="86" t="s">
        <v>13</v>
      </c>
      <c r="J2421" s="9"/>
      <c r="K2421" s="8"/>
    </row>
    <row r="2422" spans="1:11" x14ac:dyDescent="0.25">
      <c r="A2422" s="166" t="s">
        <v>6</v>
      </c>
      <c r="B2422" s="167"/>
      <c r="C2422" s="86" t="s">
        <v>13</v>
      </c>
      <c r="D2422" s="9"/>
      <c r="E2422" s="8"/>
      <c r="G2422" s="166" t="s">
        <v>6</v>
      </c>
      <c r="H2422" s="167"/>
      <c r="I2422" s="86" t="s">
        <v>13</v>
      </c>
      <c r="J2422" s="9"/>
      <c r="K2422" s="8"/>
    </row>
    <row r="2423" spans="1:11" x14ac:dyDescent="0.25">
      <c r="A2423" s="166"/>
      <c r="B2423" s="167"/>
      <c r="C2423" s="86"/>
      <c r="D2423" s="9"/>
      <c r="E2423" s="8"/>
      <c r="G2423" s="166"/>
      <c r="H2423" s="167"/>
      <c r="I2423" s="86"/>
      <c r="J2423" s="9"/>
      <c r="K2423" s="8"/>
    </row>
    <row r="2424" spans="1:11" x14ac:dyDescent="0.25">
      <c r="A2424" s="166"/>
      <c r="B2424" s="167"/>
      <c r="C2424" s="86"/>
      <c r="D2424" s="9"/>
      <c r="E2424" s="8"/>
      <c r="G2424" s="166"/>
      <c r="H2424" s="167"/>
      <c r="I2424" s="86"/>
      <c r="J2424" s="9"/>
      <c r="K2424" s="8"/>
    </row>
    <row r="2425" spans="1:11" ht="15.75" thickBot="1" x14ac:dyDescent="0.3">
      <c r="A2425" s="168" t="s">
        <v>14</v>
      </c>
      <c r="B2425" s="169"/>
      <c r="C2425" s="169"/>
      <c r="D2425" s="169"/>
      <c r="E2425" s="170"/>
      <c r="G2425" s="168" t="s">
        <v>14</v>
      </c>
      <c r="H2425" s="169"/>
      <c r="I2425" s="169"/>
      <c r="J2425" s="169"/>
      <c r="K2425" s="170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VLOOKUP(E2410,INVENTORY!$A$2:$N$96,7,FALSE)</f>
        <v>#N/A</v>
      </c>
      <c r="D2427" s="74" t="e">
        <f>VLOOKUP(E2410,INVENTORY!$A$2:$N$96,8,FALSE)</f>
        <v>#N/A</v>
      </c>
      <c r="E2427" s="74" t="e">
        <f>VLOOKUP(E2410,INVENTORY!$A$2:$N$96,9,FALSE)</f>
        <v>#N/A</v>
      </c>
      <c r="G2427" s="74"/>
      <c r="H2427" s="74"/>
      <c r="I2427" s="74" t="e">
        <f>VLOOKUP(K2410,INVENTORY!$A$2:$N$96,7,FALSE)</f>
        <v>#N/A</v>
      </c>
      <c r="J2427" s="74" t="e">
        <f>VLOOKUP(K2410,INVENTORY!$A$2:$N$96,8,FALSE)</f>
        <v>#N/A</v>
      </c>
      <c r="K2427" s="74" t="e">
        <f>VLOOKUP(K2410,INVENTORY!$A$2:$N$96,9,FALSE)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1" t="e">
        <f>"Function Code: "&amp;VLOOKUP(E2410,INVENTORY!$A$2:$Q$96,14,FALSE)</f>
        <v>#N/A</v>
      </c>
      <c r="D2429" s="172"/>
      <c r="E2429" s="173"/>
      <c r="G2429" s="6" t="s">
        <v>4</v>
      </c>
      <c r="H2429" s="5"/>
      <c r="I2429" s="171" t="e">
        <f>"Function Code: "&amp;VLOOKUP(K2410,INVENTORY!$A$2:$Q$96,14,FALSE)</f>
        <v>#N/A</v>
      </c>
      <c r="J2429" s="172"/>
      <c r="K2429" s="173"/>
    </row>
    <row r="2430" spans="1:11" ht="15" customHeight="1" thickBot="1" x14ac:dyDescent="0.3">
      <c r="A2430" s="6"/>
      <c r="B2430" s="5"/>
      <c r="C2430" s="161"/>
      <c r="D2430" s="162"/>
      <c r="E2430" s="163"/>
      <c r="G2430" s="6"/>
      <c r="H2430" s="5"/>
      <c r="I2430" s="161"/>
      <c r="J2430" s="162"/>
      <c r="K2430" s="163"/>
    </row>
    <row r="2431" spans="1:11" ht="15" customHeight="1" thickBot="1" x14ac:dyDescent="0.3">
      <c r="A2431" s="6"/>
      <c r="B2431" s="5"/>
      <c r="C2431" s="161" t="e">
        <f>"Cosmetic Code: "&amp;VLOOKUP(E2410,INVENTORY!$A$2:$Q$96,15,FALSE)</f>
        <v>#N/A</v>
      </c>
      <c r="D2431" s="162"/>
      <c r="E2431" s="163"/>
      <c r="G2431" s="6"/>
      <c r="H2431" s="5"/>
      <c r="I2431" s="161" t="e">
        <f>"Cosmetic Code: "&amp;VLOOKUP(K2410,INVENTORY!$A$2:$Q$96,15,FALSE)</f>
        <v>#N/A</v>
      </c>
      <c r="J2431" s="162"/>
      <c r="K2431" s="163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4" t="s">
        <v>119</v>
      </c>
      <c r="E2435" s="165"/>
      <c r="G2435" s="3" t="s">
        <v>0</v>
      </c>
      <c r="H2435" s="2" t="s">
        <v>0</v>
      </c>
      <c r="I2435" s="1"/>
      <c r="J2435" s="164" t="s">
        <v>119</v>
      </c>
      <c r="K2435" s="165"/>
    </row>
    <row r="2436" spans="1:11" ht="15.75" thickBot="1" x14ac:dyDescent="0.3"/>
    <row r="2437" spans="1:11" ht="15" customHeight="1" x14ac:dyDescent="0.25">
      <c r="A2437" s="174" t="s">
        <v>105</v>
      </c>
      <c r="B2437" s="175"/>
      <c r="C2437" s="175"/>
      <c r="D2437" s="175"/>
      <c r="E2437" s="176"/>
      <c r="G2437" s="174" t="s">
        <v>105</v>
      </c>
      <c r="H2437" s="175"/>
      <c r="I2437" s="175"/>
      <c r="J2437" s="175"/>
      <c r="K2437" s="176"/>
    </row>
    <row r="2438" spans="1:11" ht="15.75" customHeight="1" thickBot="1" x14ac:dyDescent="0.3">
      <c r="A2438" s="177"/>
      <c r="B2438" s="178"/>
      <c r="C2438" s="178"/>
      <c r="D2438" s="178"/>
      <c r="E2438" s="179"/>
      <c r="G2438" s="177"/>
      <c r="H2438" s="178"/>
      <c r="I2438" s="178"/>
      <c r="J2438" s="178"/>
      <c r="K2438" s="179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44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45952.531971875003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45952.531971875003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VLOOKUP(E2439,INVENTORY!$A$2:$N$96,10,FALSE)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VLOOKUP(K2439,INVENTORY!$A$2:$N$96,10,FALSE)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VLOOKUP(E2439,INVENTORY!$A$2:$N$96,2,FALSE)</f>
        <v>#N/A</v>
      </c>
      <c r="C2442" s="36" t="str">
        <f>"Model: "</f>
        <v xml:space="preserve">Model: </v>
      </c>
      <c r="D2442" s="40" t="e">
        <f>VLOOKUP(E2439,INVENTORY!$A$2:$N$96,3,FALSE)</f>
        <v>#N/A</v>
      </c>
      <c r="E2442" s="38"/>
      <c r="G2442" s="34" t="str">
        <f>"Make: "</f>
        <v xml:space="preserve">Make: </v>
      </c>
      <c r="H2442" s="35" t="e">
        <f>VLOOKUP(K2439,INVENTORY!$A$2:$N$96,2,FALSE)</f>
        <v>#N/A</v>
      </c>
      <c r="I2442" s="36" t="str">
        <f>"Model: "</f>
        <v xml:space="preserve">Model: </v>
      </c>
      <c r="J2442" s="40" t="e">
        <f>VLOOKUP(K2439,INVENTORY!$A$2:$N$96,3,FALSE)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VLOOKUP(E2439,INVENTORY!$A$2:$N$96,4,FALSE)&amp;" / "&amp;VLOOKUP(E2439,INVENTORY!$A$2:$N$96,5,FALSE)&amp;"GHz"</f>
        <v>#N/A</v>
      </c>
      <c r="C2443" s="36"/>
      <c r="D2443" s="36" t="str">
        <f>"Memory: "</f>
        <v xml:space="preserve">Memory: </v>
      </c>
      <c r="E2443" s="41" t="e">
        <f>VLOOKUP(E2439,INVENTORY!$A$2:$N$96,6,FALSE)</f>
        <v>#N/A</v>
      </c>
      <c r="G2443" s="34" t="str">
        <f>"CPU/Speed: "</f>
        <v xml:space="preserve">CPU/Speed: </v>
      </c>
      <c r="H2443" s="35" t="e">
        <f>VLOOKUP(K2439,INVENTORY!$A$2:$N$96,4,FALSE)&amp;" / "&amp;VLOOKUP(K2439,INVENTORY!$A$2:$N$96,5,FALSE)&amp;"GHz"</f>
        <v>#N/A</v>
      </c>
      <c r="I2443" s="36"/>
      <c r="J2443" s="36" t="str">
        <f>"Memory: "</f>
        <v xml:space="preserve">Memory: </v>
      </c>
      <c r="K2443" s="75" t="e">
        <f>VLOOKUP(K2439,INVENTORY!$A$2:$N$96,6,FALSE)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0" t="s">
        <v>10</v>
      </c>
      <c r="B2445" s="181"/>
      <c r="C2445" s="87" t="s">
        <v>1</v>
      </c>
      <c r="D2445" s="87" t="s">
        <v>9</v>
      </c>
      <c r="E2445" s="72" t="s">
        <v>8</v>
      </c>
      <c r="G2445" s="180" t="s">
        <v>10</v>
      </c>
      <c r="H2445" s="181"/>
      <c r="I2445" s="87" t="s">
        <v>1</v>
      </c>
      <c r="J2445" s="87" t="s">
        <v>9</v>
      </c>
      <c r="K2445" s="72" t="s">
        <v>8</v>
      </c>
    </row>
    <row r="2446" spans="1:11" x14ac:dyDescent="0.25">
      <c r="A2446" s="166" t="s">
        <v>96</v>
      </c>
      <c r="B2446" s="167"/>
      <c r="C2446" s="86" t="s">
        <v>13</v>
      </c>
      <c r="D2446" s="9"/>
      <c r="E2446" s="8"/>
      <c r="G2446" s="166" t="s">
        <v>96</v>
      </c>
      <c r="H2446" s="167"/>
      <c r="I2446" s="86" t="s">
        <v>13</v>
      </c>
      <c r="J2446" s="9"/>
      <c r="K2446" s="8"/>
    </row>
    <row r="2447" spans="1:11" x14ac:dyDescent="0.25">
      <c r="A2447" s="166" t="s">
        <v>98</v>
      </c>
      <c r="B2447" s="167"/>
      <c r="C2447" s="86" t="s">
        <v>13</v>
      </c>
      <c r="D2447" s="9"/>
      <c r="E2447" s="8"/>
      <c r="G2447" s="166" t="s">
        <v>98</v>
      </c>
      <c r="H2447" s="167"/>
      <c r="I2447" s="86" t="s">
        <v>13</v>
      </c>
      <c r="J2447" s="9"/>
      <c r="K2447" s="8"/>
    </row>
    <row r="2448" spans="1:11" x14ac:dyDescent="0.25">
      <c r="A2448" s="166" t="s">
        <v>97</v>
      </c>
      <c r="B2448" s="167"/>
      <c r="C2448" s="86" t="s">
        <v>13</v>
      </c>
      <c r="D2448" s="9"/>
      <c r="E2448" s="8"/>
      <c r="G2448" s="166" t="s">
        <v>97</v>
      </c>
      <c r="H2448" s="167"/>
      <c r="I2448" s="86" t="s">
        <v>13</v>
      </c>
      <c r="J2448" s="9"/>
      <c r="K2448" s="8"/>
    </row>
    <row r="2449" spans="1:11" x14ac:dyDescent="0.25">
      <c r="A2449" s="166" t="s">
        <v>7</v>
      </c>
      <c r="B2449" s="167"/>
      <c r="C2449" s="86" t="s">
        <v>13</v>
      </c>
      <c r="D2449" s="9"/>
      <c r="E2449" s="8"/>
      <c r="G2449" s="166" t="s">
        <v>7</v>
      </c>
      <c r="H2449" s="167"/>
      <c r="I2449" s="86" t="s">
        <v>13</v>
      </c>
      <c r="J2449" s="9"/>
      <c r="K2449" s="8"/>
    </row>
    <row r="2450" spans="1:11" x14ac:dyDescent="0.25">
      <c r="A2450" s="166" t="s">
        <v>99</v>
      </c>
      <c r="B2450" s="167"/>
      <c r="C2450" s="86" t="s">
        <v>13</v>
      </c>
      <c r="D2450" s="9"/>
      <c r="E2450" s="8"/>
      <c r="G2450" s="166" t="s">
        <v>99</v>
      </c>
      <c r="H2450" s="167"/>
      <c r="I2450" s="86" t="s">
        <v>13</v>
      </c>
      <c r="J2450" s="9"/>
      <c r="K2450" s="8"/>
    </row>
    <row r="2451" spans="1:11" x14ac:dyDescent="0.25">
      <c r="A2451" s="166" t="s">
        <v>6</v>
      </c>
      <c r="B2451" s="167"/>
      <c r="C2451" s="86" t="s">
        <v>13</v>
      </c>
      <c r="D2451" s="9"/>
      <c r="E2451" s="8"/>
      <c r="G2451" s="166" t="s">
        <v>6</v>
      </c>
      <c r="H2451" s="167"/>
      <c r="I2451" s="86" t="s">
        <v>13</v>
      </c>
      <c r="J2451" s="9"/>
      <c r="K2451" s="8"/>
    </row>
    <row r="2452" spans="1:11" x14ac:dyDescent="0.25">
      <c r="A2452" s="166"/>
      <c r="B2452" s="167"/>
      <c r="C2452" s="86"/>
      <c r="D2452" s="9"/>
      <c r="E2452" s="8"/>
      <c r="G2452" s="166"/>
      <c r="H2452" s="167"/>
      <c r="I2452" s="86"/>
      <c r="J2452" s="9"/>
      <c r="K2452" s="8"/>
    </row>
    <row r="2453" spans="1:11" x14ac:dyDescent="0.25">
      <c r="A2453" s="166"/>
      <c r="B2453" s="167"/>
      <c r="C2453" s="86"/>
      <c r="D2453" s="9"/>
      <c r="E2453" s="8"/>
      <c r="G2453" s="166"/>
      <c r="H2453" s="167"/>
      <c r="I2453" s="86"/>
      <c r="J2453" s="9"/>
      <c r="K2453" s="8"/>
    </row>
    <row r="2454" spans="1:11" ht="15.75" thickBot="1" x14ac:dyDescent="0.3">
      <c r="A2454" s="168" t="s">
        <v>14</v>
      </c>
      <c r="B2454" s="169"/>
      <c r="C2454" s="169"/>
      <c r="D2454" s="169"/>
      <c r="E2454" s="170"/>
      <c r="G2454" s="168" t="s">
        <v>14</v>
      </c>
      <c r="H2454" s="169"/>
      <c r="I2454" s="169"/>
      <c r="J2454" s="169"/>
      <c r="K2454" s="170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VLOOKUP(E2439,INVENTORY!$A$2:$N$96,7,FALSE)</f>
        <v>#N/A</v>
      </c>
      <c r="D2456" s="74" t="e">
        <f>VLOOKUP(E2439,INVENTORY!$A$2:$N$96,8,FALSE)</f>
        <v>#N/A</v>
      </c>
      <c r="E2456" s="74" t="e">
        <f>VLOOKUP(E2439,INVENTORY!$A$2:$N$96,9,FALSE)</f>
        <v>#N/A</v>
      </c>
      <c r="G2456" s="74"/>
      <c r="H2456" s="74"/>
      <c r="I2456" s="74" t="e">
        <f>VLOOKUP(K2439,INVENTORY!$A$2:$N$96,7,FALSE)</f>
        <v>#N/A</v>
      </c>
      <c r="J2456" s="74" t="e">
        <f>VLOOKUP(K2439,INVENTORY!$A$2:$N$96,8,FALSE)</f>
        <v>#N/A</v>
      </c>
      <c r="K2456" s="74" t="e">
        <f>VLOOKUP(K2439,INVENTORY!$A$2:$N$96,9,FALSE)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1" t="e">
        <f>"Function Code: "&amp;VLOOKUP(E2439,INVENTORY!$A$2:$Q$96,14,FALSE)</f>
        <v>#N/A</v>
      </c>
      <c r="D2458" s="172"/>
      <c r="E2458" s="173"/>
      <c r="G2458" s="6" t="s">
        <v>4</v>
      </c>
      <c r="H2458" s="5"/>
      <c r="I2458" s="171" t="e">
        <f>"Function Code: "&amp;VLOOKUP(K2439,INVENTORY!$A$2:$Q$96,14,FALSE)</f>
        <v>#N/A</v>
      </c>
      <c r="J2458" s="172"/>
      <c r="K2458" s="173"/>
    </row>
    <row r="2459" spans="1:11" ht="15" customHeight="1" thickBot="1" x14ac:dyDescent="0.3">
      <c r="A2459" s="6"/>
      <c r="B2459" s="5"/>
      <c r="C2459" s="161"/>
      <c r="D2459" s="162"/>
      <c r="E2459" s="163"/>
      <c r="G2459" s="6"/>
      <c r="H2459" s="5"/>
      <c r="I2459" s="161"/>
      <c r="J2459" s="162"/>
      <c r="K2459" s="163"/>
    </row>
    <row r="2460" spans="1:11" ht="15" customHeight="1" thickBot="1" x14ac:dyDescent="0.3">
      <c r="A2460" s="6"/>
      <c r="B2460" s="5"/>
      <c r="C2460" s="161" t="e">
        <f>"Cosmetic Code: "&amp;VLOOKUP(E2439,INVENTORY!$A$2:$Q$96,15,FALSE)</f>
        <v>#N/A</v>
      </c>
      <c r="D2460" s="162"/>
      <c r="E2460" s="163"/>
      <c r="G2460" s="6"/>
      <c r="H2460" s="5"/>
      <c r="I2460" s="161" t="e">
        <f>"Cosmetic Code: "&amp;VLOOKUP(K2439,INVENTORY!$A$2:$Q$96,15,FALSE)</f>
        <v>#N/A</v>
      </c>
      <c r="J2460" s="162"/>
      <c r="K2460" s="163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4" t="s">
        <v>119</v>
      </c>
      <c r="E2464" s="165"/>
      <c r="G2464" s="3" t="s">
        <v>0</v>
      </c>
      <c r="H2464" s="2" t="s">
        <v>0</v>
      </c>
      <c r="I2464" s="1"/>
      <c r="J2464" s="164" t="s">
        <v>119</v>
      </c>
      <c r="K2464" s="165"/>
    </row>
    <row r="2465" spans="1:11" ht="47.25" customHeight="1" thickBot="1" x14ac:dyDescent="0.3"/>
    <row r="2466" spans="1:11" ht="15" customHeight="1" x14ac:dyDescent="0.25">
      <c r="A2466" s="174" t="s">
        <v>105</v>
      </c>
      <c r="B2466" s="175"/>
      <c r="C2466" s="175"/>
      <c r="D2466" s="175"/>
      <c r="E2466" s="176"/>
      <c r="G2466" s="174" t="s">
        <v>105</v>
      </c>
      <c r="H2466" s="175"/>
      <c r="I2466" s="175"/>
      <c r="J2466" s="175"/>
      <c r="K2466" s="176"/>
    </row>
    <row r="2467" spans="1:11" ht="15.75" customHeight="1" thickBot="1" x14ac:dyDescent="0.3">
      <c r="A2467" s="177"/>
      <c r="B2467" s="178"/>
      <c r="C2467" s="178"/>
      <c r="D2467" s="178"/>
      <c r="E2467" s="179"/>
      <c r="G2467" s="177"/>
      <c r="H2467" s="178"/>
      <c r="I2467" s="178"/>
      <c r="J2467" s="178"/>
      <c r="K2467" s="179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45</v>
      </c>
      <c r="G2468" s="11"/>
      <c r="H2468" s="10"/>
      <c r="I2468" s="10"/>
      <c r="J2468" s="33" t="s">
        <v>42</v>
      </c>
      <c r="K2468" s="42">
        <f>'Data-PULLDOWNS'!$B$3*3+E2439</f>
        <v>46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45952.531971875003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45952.531971875003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VLOOKUP(E2468,INVENTORY!$A$2:$N$96,10,FALSE)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VLOOKUP(K2468,INVENTORY!$A$2:$N$96,10,FALSE)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VLOOKUP(E2468,INVENTORY!$A$2:$N$96,2,FALSE)</f>
        <v>#N/A</v>
      </c>
      <c r="C2471" s="36" t="str">
        <f>"Model: "</f>
        <v xml:space="preserve">Model: </v>
      </c>
      <c r="D2471" s="40" t="e">
        <f>VLOOKUP(E2468,INVENTORY!$A$2:$N$96,3,FALSE)</f>
        <v>#N/A</v>
      </c>
      <c r="E2471" s="38"/>
      <c r="G2471" s="34" t="str">
        <f>"Make: "</f>
        <v xml:space="preserve">Make: </v>
      </c>
      <c r="H2471" s="35" t="e">
        <f>VLOOKUP(K2468,INVENTORY!$A$2:$N$96,2,FALSE)</f>
        <v>#N/A</v>
      </c>
      <c r="I2471" s="36" t="str">
        <f>"Model: "</f>
        <v xml:space="preserve">Model: </v>
      </c>
      <c r="J2471" s="40" t="e">
        <f>VLOOKUP(K2468,INVENTORY!$A$2:$N$96,3,FALSE)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VLOOKUP(E2468,INVENTORY!$A$2:$N$96,4,FALSE)&amp;" / "&amp;VLOOKUP(E2468,INVENTORY!$A$2:$N$96,5,FALSE)&amp;"GHz"</f>
        <v>#N/A</v>
      </c>
      <c r="C2472" s="36"/>
      <c r="D2472" s="36" t="str">
        <f>"Memory: "</f>
        <v xml:space="preserve">Memory: </v>
      </c>
      <c r="E2472" s="75" t="e">
        <f>VLOOKUP(E2468,INVENTORY!$A$2:$N$96,6,FALSE)</f>
        <v>#N/A</v>
      </c>
      <c r="G2472" s="34" t="str">
        <f>"CPU/Speed: "</f>
        <v xml:space="preserve">CPU/Speed: </v>
      </c>
      <c r="H2472" s="35" t="e">
        <f>VLOOKUP(K2468,INVENTORY!$A$2:$N$96,4,FALSE)&amp;" / "&amp;VLOOKUP(K2468,INVENTORY!$A$2:$N$96,5,FALSE)&amp;"GHz"</f>
        <v>#N/A</v>
      </c>
      <c r="I2472" s="36"/>
      <c r="J2472" s="36" t="str">
        <f>"Memory: "</f>
        <v xml:space="preserve">Memory: </v>
      </c>
      <c r="K2472" s="75" t="e">
        <f>VLOOKUP(K2468,INVENTORY!$A$2:$N$96,6,FALSE)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0" t="s">
        <v>10</v>
      </c>
      <c r="B2474" s="181"/>
      <c r="C2474" s="87" t="s">
        <v>1</v>
      </c>
      <c r="D2474" s="87" t="s">
        <v>9</v>
      </c>
      <c r="E2474" s="72" t="s">
        <v>8</v>
      </c>
      <c r="G2474" s="180" t="s">
        <v>10</v>
      </c>
      <c r="H2474" s="181"/>
      <c r="I2474" s="87" t="s">
        <v>1</v>
      </c>
      <c r="J2474" s="87" t="s">
        <v>9</v>
      </c>
      <c r="K2474" s="72" t="s">
        <v>8</v>
      </c>
    </row>
    <row r="2475" spans="1:11" x14ac:dyDescent="0.25">
      <c r="A2475" s="166" t="s">
        <v>96</v>
      </c>
      <c r="B2475" s="167"/>
      <c r="C2475" s="86" t="s">
        <v>13</v>
      </c>
      <c r="D2475" s="9"/>
      <c r="E2475" s="8"/>
      <c r="G2475" s="166" t="s">
        <v>96</v>
      </c>
      <c r="H2475" s="167"/>
      <c r="I2475" s="86" t="s">
        <v>13</v>
      </c>
      <c r="J2475" s="9"/>
      <c r="K2475" s="8"/>
    </row>
    <row r="2476" spans="1:11" x14ac:dyDescent="0.25">
      <c r="A2476" s="166" t="s">
        <v>98</v>
      </c>
      <c r="B2476" s="167"/>
      <c r="C2476" s="86" t="s">
        <v>13</v>
      </c>
      <c r="D2476" s="9"/>
      <c r="E2476" s="8"/>
      <c r="G2476" s="166" t="s">
        <v>98</v>
      </c>
      <c r="H2476" s="167"/>
      <c r="I2476" s="86" t="s">
        <v>13</v>
      </c>
      <c r="J2476" s="9"/>
      <c r="K2476" s="8"/>
    </row>
    <row r="2477" spans="1:11" x14ac:dyDescent="0.25">
      <c r="A2477" s="166" t="s">
        <v>97</v>
      </c>
      <c r="B2477" s="167"/>
      <c r="C2477" s="86" t="s">
        <v>13</v>
      </c>
      <c r="D2477" s="9"/>
      <c r="E2477" s="8"/>
      <c r="G2477" s="166" t="s">
        <v>97</v>
      </c>
      <c r="H2477" s="167"/>
      <c r="I2477" s="86" t="s">
        <v>13</v>
      </c>
      <c r="J2477" s="9"/>
      <c r="K2477" s="8"/>
    </row>
    <row r="2478" spans="1:11" x14ac:dyDescent="0.25">
      <c r="A2478" s="166" t="s">
        <v>7</v>
      </c>
      <c r="B2478" s="167"/>
      <c r="C2478" s="86" t="s">
        <v>13</v>
      </c>
      <c r="D2478" s="9"/>
      <c r="E2478" s="8"/>
      <c r="G2478" s="166" t="s">
        <v>7</v>
      </c>
      <c r="H2478" s="167"/>
      <c r="I2478" s="86" t="s">
        <v>13</v>
      </c>
      <c r="J2478" s="9"/>
      <c r="K2478" s="8"/>
    </row>
    <row r="2479" spans="1:11" x14ac:dyDescent="0.25">
      <c r="A2479" s="166" t="s">
        <v>99</v>
      </c>
      <c r="B2479" s="167"/>
      <c r="C2479" s="86" t="s">
        <v>13</v>
      </c>
      <c r="D2479" s="9"/>
      <c r="E2479" s="8"/>
      <c r="G2479" s="166" t="s">
        <v>99</v>
      </c>
      <c r="H2479" s="167"/>
      <c r="I2479" s="86" t="s">
        <v>13</v>
      </c>
      <c r="J2479" s="9"/>
      <c r="K2479" s="8"/>
    </row>
    <row r="2480" spans="1:11" x14ac:dyDescent="0.25">
      <c r="A2480" s="166" t="s">
        <v>6</v>
      </c>
      <c r="B2480" s="167"/>
      <c r="C2480" s="86" t="s">
        <v>13</v>
      </c>
      <c r="D2480" s="9"/>
      <c r="E2480" s="8"/>
      <c r="G2480" s="166" t="s">
        <v>6</v>
      </c>
      <c r="H2480" s="167"/>
      <c r="I2480" s="86" t="s">
        <v>13</v>
      </c>
      <c r="J2480" s="9"/>
      <c r="K2480" s="8"/>
    </row>
    <row r="2481" spans="1:11" x14ac:dyDescent="0.25">
      <c r="A2481" s="166"/>
      <c r="B2481" s="167"/>
      <c r="C2481" s="86"/>
      <c r="D2481" s="9"/>
      <c r="E2481" s="8"/>
      <c r="G2481" s="166"/>
      <c r="H2481" s="167"/>
      <c r="I2481" s="86"/>
      <c r="J2481" s="9"/>
      <c r="K2481" s="8"/>
    </row>
    <row r="2482" spans="1:11" x14ac:dyDescent="0.25">
      <c r="A2482" s="166"/>
      <c r="B2482" s="167"/>
      <c r="C2482" s="86"/>
      <c r="D2482" s="9"/>
      <c r="E2482" s="8"/>
      <c r="G2482" s="166"/>
      <c r="H2482" s="167"/>
      <c r="I2482" s="86"/>
      <c r="J2482" s="9"/>
      <c r="K2482" s="8"/>
    </row>
    <row r="2483" spans="1:11" ht="15.75" thickBot="1" x14ac:dyDescent="0.3">
      <c r="A2483" s="168" t="s">
        <v>14</v>
      </c>
      <c r="B2483" s="169"/>
      <c r="C2483" s="169"/>
      <c r="D2483" s="169"/>
      <c r="E2483" s="170"/>
      <c r="G2483" s="168" t="s">
        <v>14</v>
      </c>
      <c r="H2483" s="169"/>
      <c r="I2483" s="169"/>
      <c r="J2483" s="169"/>
      <c r="K2483" s="170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VLOOKUP(E2468,INVENTORY!$A$2:$N$96,7,FALSE)</f>
        <v>#N/A</v>
      </c>
      <c r="D2485" s="74" t="e">
        <f>VLOOKUP(E2468,INVENTORY!$A$2:$N$96,8,FALSE)</f>
        <v>#N/A</v>
      </c>
      <c r="E2485" s="74" t="e">
        <f>VLOOKUP(E2468,INVENTORY!$A$2:$N$96,9,FALSE)</f>
        <v>#N/A</v>
      </c>
      <c r="G2485" s="74"/>
      <c r="H2485" s="74"/>
      <c r="I2485" s="74" t="e">
        <f>VLOOKUP(K2468,INVENTORY!$A$2:$N$96,7,FALSE)</f>
        <v>#N/A</v>
      </c>
      <c r="J2485" s="74" t="e">
        <f>VLOOKUP(K2468,INVENTORY!$A$2:$N$96,8,FALSE)</f>
        <v>#N/A</v>
      </c>
      <c r="K2485" s="74" t="e">
        <f>VLOOKUP(K2468,INVENTORY!$A$2:$N$96,9,FALSE)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1" t="e">
        <f>"Function Code: "&amp;VLOOKUP(E2468,INVENTORY!$A$2:$Q$96,14,FALSE)</f>
        <v>#N/A</v>
      </c>
      <c r="D2487" s="172"/>
      <c r="E2487" s="173"/>
      <c r="G2487" s="6" t="s">
        <v>4</v>
      </c>
      <c r="H2487" s="5"/>
      <c r="I2487" s="171" t="e">
        <f>"Function Code: "&amp;VLOOKUP(K2468,INVENTORY!$A$2:$Q$96,14,FALSE)</f>
        <v>#N/A</v>
      </c>
      <c r="J2487" s="172"/>
      <c r="K2487" s="173"/>
    </row>
    <row r="2488" spans="1:11" ht="15" customHeight="1" thickBot="1" x14ac:dyDescent="0.3">
      <c r="A2488" s="6"/>
      <c r="B2488" s="5"/>
      <c r="C2488" s="161"/>
      <c r="D2488" s="162"/>
      <c r="E2488" s="163"/>
      <c r="G2488" s="6"/>
      <c r="H2488" s="5"/>
      <c r="I2488" s="161"/>
      <c r="J2488" s="162"/>
      <c r="K2488" s="163"/>
    </row>
    <row r="2489" spans="1:11" ht="15" customHeight="1" thickBot="1" x14ac:dyDescent="0.3">
      <c r="A2489" s="6"/>
      <c r="B2489" s="5"/>
      <c r="C2489" s="161" t="e">
        <f>"Cosmetic Code: "&amp;VLOOKUP(E2468,INVENTORY!$A$2:$Q$96,15,FALSE)</f>
        <v>#N/A</v>
      </c>
      <c r="D2489" s="162"/>
      <c r="E2489" s="163"/>
      <c r="G2489" s="6"/>
      <c r="H2489" s="5"/>
      <c r="I2489" s="161" t="e">
        <f>"Cosmetic Code: "&amp;VLOOKUP(K2468,INVENTORY!$A$2:$Q$96,15,FALSE)</f>
        <v>#N/A</v>
      </c>
      <c r="J2489" s="162"/>
      <c r="K2489" s="163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4" t="s">
        <v>119</v>
      </c>
      <c r="E2493" s="165"/>
      <c r="G2493" s="3" t="s">
        <v>0</v>
      </c>
      <c r="H2493" s="2" t="s">
        <v>0</v>
      </c>
      <c r="I2493" s="1"/>
      <c r="J2493" s="164" t="s">
        <v>119</v>
      </c>
      <c r="K2493" s="165"/>
    </row>
    <row r="2494" spans="1:11" ht="15.75" thickBot="1" x14ac:dyDescent="0.3"/>
    <row r="2495" spans="1:11" ht="15" customHeight="1" x14ac:dyDescent="0.25">
      <c r="A2495" s="174" t="s">
        <v>105</v>
      </c>
      <c r="B2495" s="175"/>
      <c r="C2495" s="175"/>
      <c r="D2495" s="175"/>
      <c r="E2495" s="176"/>
      <c r="G2495" s="174" t="s">
        <v>105</v>
      </c>
      <c r="H2495" s="175"/>
      <c r="I2495" s="175"/>
      <c r="J2495" s="175"/>
      <c r="K2495" s="176"/>
    </row>
    <row r="2496" spans="1:11" ht="15.75" customHeight="1" thickBot="1" x14ac:dyDescent="0.3">
      <c r="A2496" s="177"/>
      <c r="B2496" s="178"/>
      <c r="C2496" s="178"/>
      <c r="D2496" s="178"/>
      <c r="E2496" s="179"/>
      <c r="G2496" s="177"/>
      <c r="H2496" s="178"/>
      <c r="I2496" s="178"/>
      <c r="J2496" s="178"/>
      <c r="K2496" s="179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45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45952.531971875003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45952.531971875003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VLOOKUP(E2497,INVENTORY!$A$2:$N$96,10,FALSE)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VLOOKUP(K2497,INVENTORY!$A$2:$N$96,10,FALSE)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VLOOKUP(E2497,INVENTORY!$A$2:$N$96,2,FALSE)</f>
        <v>#N/A</v>
      </c>
      <c r="C2500" s="36" t="str">
        <f>"Model: "</f>
        <v xml:space="preserve">Model: </v>
      </c>
      <c r="D2500" s="40" t="e">
        <f>VLOOKUP(E2497,INVENTORY!$A$2:$N$96,3,FALSE)</f>
        <v>#N/A</v>
      </c>
      <c r="E2500" s="38"/>
      <c r="G2500" s="34" t="str">
        <f>"Make: "</f>
        <v xml:space="preserve">Make: </v>
      </c>
      <c r="H2500" s="35" t="e">
        <f>VLOOKUP(K2497,INVENTORY!$A$2:$N$96,2,FALSE)</f>
        <v>#N/A</v>
      </c>
      <c r="I2500" s="36" t="str">
        <f>"Model: "</f>
        <v xml:space="preserve">Model: </v>
      </c>
      <c r="J2500" s="40" t="e">
        <f>VLOOKUP(K2497,INVENTORY!$A$2:$N$96,3,FALSE)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VLOOKUP(E2497,INVENTORY!$A$2:$N$96,4,FALSE)&amp;" / "&amp;VLOOKUP(E2497,INVENTORY!$A$2:$N$96,5,FALSE)&amp;"GHz"</f>
        <v>#N/A</v>
      </c>
      <c r="C2501" s="36"/>
      <c r="D2501" s="36" t="str">
        <f>"Memory: "</f>
        <v xml:space="preserve">Memory: </v>
      </c>
      <c r="E2501" s="41" t="e">
        <f>VLOOKUP(E2497,INVENTORY!$A$2:$N$96,6,FALSE)</f>
        <v>#N/A</v>
      </c>
      <c r="G2501" s="34" t="str">
        <f>"CPU/Speed: "</f>
        <v xml:space="preserve">CPU/Speed: </v>
      </c>
      <c r="H2501" s="35" t="e">
        <f>VLOOKUP(K2497,INVENTORY!$A$2:$N$96,4,FALSE)&amp;" / "&amp;VLOOKUP(K2497,INVENTORY!$A$2:$N$96,5,FALSE)&amp;"GHz"</f>
        <v>#N/A</v>
      </c>
      <c r="I2501" s="36"/>
      <c r="J2501" s="36" t="str">
        <f>"Memory: "</f>
        <v xml:space="preserve">Memory: </v>
      </c>
      <c r="K2501" s="75" t="e">
        <f>VLOOKUP(K2497,INVENTORY!$A$2:$N$96,6,FALSE)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0" t="s">
        <v>10</v>
      </c>
      <c r="B2503" s="181"/>
      <c r="C2503" s="87" t="s">
        <v>1</v>
      </c>
      <c r="D2503" s="87" t="s">
        <v>9</v>
      </c>
      <c r="E2503" s="72" t="s">
        <v>8</v>
      </c>
      <c r="G2503" s="180" t="s">
        <v>10</v>
      </c>
      <c r="H2503" s="181"/>
      <c r="I2503" s="87" t="s">
        <v>1</v>
      </c>
      <c r="J2503" s="87" t="s">
        <v>9</v>
      </c>
      <c r="K2503" s="72" t="s">
        <v>8</v>
      </c>
    </row>
    <row r="2504" spans="1:11" x14ac:dyDescent="0.25">
      <c r="A2504" s="166" t="s">
        <v>96</v>
      </c>
      <c r="B2504" s="167"/>
      <c r="C2504" s="86" t="s">
        <v>13</v>
      </c>
      <c r="D2504" s="9"/>
      <c r="E2504" s="8"/>
      <c r="G2504" s="166" t="s">
        <v>96</v>
      </c>
      <c r="H2504" s="167"/>
      <c r="I2504" s="86" t="s">
        <v>13</v>
      </c>
      <c r="J2504" s="9"/>
      <c r="K2504" s="8"/>
    </row>
    <row r="2505" spans="1:11" x14ac:dyDescent="0.25">
      <c r="A2505" s="166" t="s">
        <v>98</v>
      </c>
      <c r="B2505" s="167"/>
      <c r="C2505" s="86" t="s">
        <v>13</v>
      </c>
      <c r="D2505" s="9"/>
      <c r="E2505" s="8"/>
      <c r="G2505" s="166" t="s">
        <v>98</v>
      </c>
      <c r="H2505" s="167"/>
      <c r="I2505" s="86" t="s">
        <v>13</v>
      </c>
      <c r="J2505" s="9"/>
      <c r="K2505" s="8"/>
    </row>
    <row r="2506" spans="1:11" x14ac:dyDescent="0.25">
      <c r="A2506" s="166" t="s">
        <v>97</v>
      </c>
      <c r="B2506" s="167"/>
      <c r="C2506" s="86" t="s">
        <v>13</v>
      </c>
      <c r="D2506" s="9"/>
      <c r="E2506" s="8"/>
      <c r="G2506" s="166" t="s">
        <v>97</v>
      </c>
      <c r="H2506" s="167"/>
      <c r="I2506" s="86" t="s">
        <v>13</v>
      </c>
      <c r="J2506" s="9"/>
      <c r="K2506" s="8"/>
    </row>
    <row r="2507" spans="1:11" x14ac:dyDescent="0.25">
      <c r="A2507" s="166" t="s">
        <v>7</v>
      </c>
      <c r="B2507" s="167"/>
      <c r="C2507" s="86" t="s">
        <v>13</v>
      </c>
      <c r="D2507" s="9"/>
      <c r="E2507" s="8"/>
      <c r="G2507" s="166" t="s">
        <v>7</v>
      </c>
      <c r="H2507" s="167"/>
      <c r="I2507" s="86" t="s">
        <v>13</v>
      </c>
      <c r="J2507" s="9"/>
      <c r="K2507" s="8"/>
    </row>
    <row r="2508" spans="1:11" x14ac:dyDescent="0.25">
      <c r="A2508" s="166" t="s">
        <v>99</v>
      </c>
      <c r="B2508" s="167"/>
      <c r="C2508" s="86" t="s">
        <v>13</v>
      </c>
      <c r="D2508" s="9"/>
      <c r="E2508" s="8"/>
      <c r="G2508" s="166" t="s">
        <v>99</v>
      </c>
      <c r="H2508" s="167"/>
      <c r="I2508" s="86" t="s">
        <v>13</v>
      </c>
      <c r="J2508" s="9"/>
      <c r="K2508" s="8"/>
    </row>
    <row r="2509" spans="1:11" x14ac:dyDescent="0.25">
      <c r="A2509" s="166" t="s">
        <v>6</v>
      </c>
      <c r="B2509" s="167"/>
      <c r="C2509" s="86" t="s">
        <v>13</v>
      </c>
      <c r="D2509" s="9"/>
      <c r="E2509" s="8"/>
      <c r="G2509" s="166" t="s">
        <v>6</v>
      </c>
      <c r="H2509" s="167"/>
      <c r="I2509" s="86" t="s">
        <v>13</v>
      </c>
      <c r="J2509" s="9"/>
      <c r="K2509" s="8"/>
    </row>
    <row r="2510" spans="1:11" x14ac:dyDescent="0.25">
      <c r="A2510" s="166"/>
      <c r="B2510" s="167"/>
      <c r="C2510" s="86"/>
      <c r="D2510" s="9"/>
      <c r="E2510" s="8"/>
      <c r="G2510" s="166"/>
      <c r="H2510" s="167"/>
      <c r="I2510" s="86"/>
      <c r="J2510" s="9"/>
      <c r="K2510" s="8"/>
    </row>
    <row r="2511" spans="1:11" x14ac:dyDescent="0.25">
      <c r="A2511" s="166"/>
      <c r="B2511" s="167"/>
      <c r="C2511" s="86"/>
      <c r="D2511" s="9"/>
      <c r="E2511" s="8"/>
      <c r="G2511" s="166"/>
      <c r="H2511" s="167"/>
      <c r="I2511" s="86"/>
      <c r="J2511" s="9"/>
      <c r="K2511" s="8"/>
    </row>
    <row r="2512" spans="1:11" ht="15.75" thickBot="1" x14ac:dyDescent="0.3">
      <c r="A2512" s="168" t="s">
        <v>14</v>
      </c>
      <c r="B2512" s="169"/>
      <c r="C2512" s="169"/>
      <c r="D2512" s="169"/>
      <c r="E2512" s="170"/>
      <c r="G2512" s="168" t="s">
        <v>14</v>
      </c>
      <c r="H2512" s="169"/>
      <c r="I2512" s="169"/>
      <c r="J2512" s="169"/>
      <c r="K2512" s="170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VLOOKUP(E2497,INVENTORY!$A$2:$N$96,7,FALSE)</f>
        <v>#N/A</v>
      </c>
      <c r="D2514" s="74" t="e">
        <f>VLOOKUP(E2497,INVENTORY!$A$2:$N$96,8,FALSE)</f>
        <v>#N/A</v>
      </c>
      <c r="E2514" s="74" t="e">
        <f>VLOOKUP(E2497,INVENTORY!$A$2:$N$96,9,FALSE)</f>
        <v>#N/A</v>
      </c>
      <c r="G2514" s="74"/>
      <c r="H2514" s="74"/>
      <c r="I2514" s="74" t="e">
        <f>VLOOKUP(K2497,INVENTORY!$A$2:$N$96,7,FALSE)</f>
        <v>#N/A</v>
      </c>
      <c r="J2514" s="74" t="e">
        <f>VLOOKUP(K2497,INVENTORY!$A$2:$N$96,8,FALSE)</f>
        <v>#N/A</v>
      </c>
      <c r="K2514" s="74" t="e">
        <f>VLOOKUP(K2497,INVENTORY!$A$2:$N$96,9,FALSE)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1" t="e">
        <f>"Function Code: "&amp;VLOOKUP(E2497,INVENTORY!$A$2:$Q$96,14,FALSE)</f>
        <v>#N/A</v>
      </c>
      <c r="D2516" s="172"/>
      <c r="E2516" s="173"/>
      <c r="G2516" s="6" t="s">
        <v>4</v>
      </c>
      <c r="H2516" s="5"/>
      <c r="I2516" s="171" t="e">
        <f>"Function Code: "&amp;VLOOKUP(K2497,INVENTORY!$A$2:$Q$96,14,FALSE)</f>
        <v>#N/A</v>
      </c>
      <c r="J2516" s="172"/>
      <c r="K2516" s="173"/>
    </row>
    <row r="2517" spans="1:11" ht="15" customHeight="1" thickBot="1" x14ac:dyDescent="0.3">
      <c r="A2517" s="6"/>
      <c r="B2517" s="5"/>
      <c r="C2517" s="161"/>
      <c r="D2517" s="162"/>
      <c r="E2517" s="163"/>
      <c r="G2517" s="6"/>
      <c r="H2517" s="5"/>
      <c r="I2517" s="161"/>
      <c r="J2517" s="162"/>
      <c r="K2517" s="163"/>
    </row>
    <row r="2518" spans="1:11" ht="15" customHeight="1" thickBot="1" x14ac:dyDescent="0.3">
      <c r="A2518" s="6"/>
      <c r="B2518" s="5"/>
      <c r="C2518" s="161" t="e">
        <f>"Cosmetic Code: "&amp;VLOOKUP(E2497,INVENTORY!$A$2:$Q$96,15,FALSE)</f>
        <v>#N/A</v>
      </c>
      <c r="D2518" s="162"/>
      <c r="E2518" s="163"/>
      <c r="G2518" s="6"/>
      <c r="H2518" s="5"/>
      <c r="I2518" s="161" t="e">
        <f>"Cosmetic Code: "&amp;VLOOKUP(K2497,INVENTORY!$A$2:$Q$96,15,FALSE)</f>
        <v>#N/A</v>
      </c>
      <c r="J2518" s="162"/>
      <c r="K2518" s="163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4" t="s">
        <v>119</v>
      </c>
      <c r="E2522" s="165"/>
      <c r="G2522" s="3" t="s">
        <v>0</v>
      </c>
      <c r="H2522" s="2" t="s">
        <v>0</v>
      </c>
      <c r="I2522" s="1"/>
      <c r="J2522" s="164" t="s">
        <v>119</v>
      </c>
      <c r="K2522" s="165"/>
    </row>
    <row r="2523" spans="1:11" ht="47.25" customHeight="1" thickBot="1" x14ac:dyDescent="0.3"/>
    <row r="2524" spans="1:11" ht="15" customHeight="1" x14ac:dyDescent="0.25">
      <c r="A2524" s="174" t="s">
        <v>105</v>
      </c>
      <c r="B2524" s="175"/>
      <c r="C2524" s="175"/>
      <c r="D2524" s="175"/>
      <c r="E2524" s="176"/>
      <c r="G2524" s="174" t="s">
        <v>105</v>
      </c>
      <c r="H2524" s="175"/>
      <c r="I2524" s="175"/>
      <c r="J2524" s="175"/>
      <c r="K2524" s="176"/>
    </row>
    <row r="2525" spans="1:11" ht="15.75" customHeight="1" thickBot="1" x14ac:dyDescent="0.3">
      <c r="A2525" s="177"/>
      <c r="B2525" s="178"/>
      <c r="C2525" s="178"/>
      <c r="D2525" s="178"/>
      <c r="E2525" s="179"/>
      <c r="G2525" s="177"/>
      <c r="H2525" s="178"/>
      <c r="I2525" s="178"/>
      <c r="J2525" s="178"/>
      <c r="K2525" s="179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46</v>
      </c>
      <c r="G2526" s="11"/>
      <c r="H2526" s="10"/>
      <c r="I2526" s="10"/>
      <c r="J2526" s="33" t="s">
        <v>42</v>
      </c>
      <c r="K2526" s="42">
        <f>'Data-PULLDOWNS'!$B$3*3+E2497</f>
        <v>47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45952.531971875003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45952.531971875003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VLOOKUP(E2526,INVENTORY!$A$2:$N$96,10,FALSE)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VLOOKUP(K2526,INVENTORY!$A$2:$N$96,10,FALSE)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VLOOKUP(E2526,INVENTORY!$A$2:$N$96,2,FALSE)</f>
        <v>#N/A</v>
      </c>
      <c r="C2529" s="36" t="str">
        <f>"Model: "</f>
        <v xml:space="preserve">Model: </v>
      </c>
      <c r="D2529" s="40" t="e">
        <f>VLOOKUP(E2526,INVENTORY!$A$2:$N$96,3,FALSE)</f>
        <v>#N/A</v>
      </c>
      <c r="E2529" s="38"/>
      <c r="G2529" s="34" t="str">
        <f>"Make: "</f>
        <v xml:space="preserve">Make: </v>
      </c>
      <c r="H2529" s="35" t="e">
        <f>VLOOKUP(K2526,INVENTORY!$A$2:$N$96,2,FALSE)</f>
        <v>#N/A</v>
      </c>
      <c r="I2529" s="36" t="str">
        <f>"Model: "</f>
        <v xml:space="preserve">Model: </v>
      </c>
      <c r="J2529" s="40" t="e">
        <f>VLOOKUP(K2526,INVENTORY!$A$2:$N$96,3,FALSE)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VLOOKUP(E2526,INVENTORY!$A$2:$N$96,4,FALSE)&amp;" / "&amp;VLOOKUP(E2526,INVENTORY!$A$2:$N$96,5,FALSE)&amp;"GHz"</f>
        <v>#N/A</v>
      </c>
      <c r="C2530" s="36"/>
      <c r="D2530" s="36" t="str">
        <f>"Memory: "</f>
        <v xml:space="preserve">Memory: </v>
      </c>
      <c r="E2530" s="75" t="e">
        <f>VLOOKUP(E2526,INVENTORY!$A$2:$N$96,6,FALSE)</f>
        <v>#N/A</v>
      </c>
      <c r="G2530" s="34" t="str">
        <f>"CPU/Speed: "</f>
        <v xml:space="preserve">CPU/Speed: </v>
      </c>
      <c r="H2530" s="35" t="e">
        <f>VLOOKUP(K2526,INVENTORY!$A$2:$N$96,4,FALSE)&amp;" / "&amp;VLOOKUP(K2526,INVENTORY!$A$2:$N$96,5,FALSE)&amp;"GHz"</f>
        <v>#N/A</v>
      </c>
      <c r="I2530" s="36"/>
      <c r="J2530" s="36" t="str">
        <f>"Memory: "</f>
        <v xml:space="preserve">Memory: </v>
      </c>
      <c r="K2530" s="75" t="e">
        <f>VLOOKUP(K2526,INVENTORY!$A$2:$N$96,6,FALSE)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0" t="s">
        <v>10</v>
      </c>
      <c r="B2532" s="181"/>
      <c r="C2532" s="87" t="s">
        <v>1</v>
      </c>
      <c r="D2532" s="87" t="s">
        <v>9</v>
      </c>
      <c r="E2532" s="72" t="s">
        <v>8</v>
      </c>
      <c r="G2532" s="180" t="s">
        <v>10</v>
      </c>
      <c r="H2532" s="181"/>
      <c r="I2532" s="87" t="s">
        <v>1</v>
      </c>
      <c r="J2532" s="87" t="s">
        <v>9</v>
      </c>
      <c r="K2532" s="72" t="s">
        <v>8</v>
      </c>
    </row>
    <row r="2533" spans="1:11" x14ac:dyDescent="0.25">
      <c r="A2533" s="166" t="s">
        <v>96</v>
      </c>
      <c r="B2533" s="167"/>
      <c r="C2533" s="86" t="s">
        <v>13</v>
      </c>
      <c r="D2533" s="9"/>
      <c r="E2533" s="8"/>
      <c r="G2533" s="166" t="s">
        <v>96</v>
      </c>
      <c r="H2533" s="167"/>
      <c r="I2533" s="86" t="s">
        <v>13</v>
      </c>
      <c r="J2533" s="9"/>
      <c r="K2533" s="8"/>
    </row>
    <row r="2534" spans="1:11" x14ac:dyDescent="0.25">
      <c r="A2534" s="166" t="s">
        <v>98</v>
      </c>
      <c r="B2534" s="167"/>
      <c r="C2534" s="86" t="s">
        <v>13</v>
      </c>
      <c r="D2534" s="9"/>
      <c r="E2534" s="8"/>
      <c r="G2534" s="166" t="s">
        <v>98</v>
      </c>
      <c r="H2534" s="167"/>
      <c r="I2534" s="86" t="s">
        <v>13</v>
      </c>
      <c r="J2534" s="9"/>
      <c r="K2534" s="8"/>
    </row>
    <row r="2535" spans="1:11" x14ac:dyDescent="0.25">
      <c r="A2535" s="166" t="s">
        <v>97</v>
      </c>
      <c r="B2535" s="167"/>
      <c r="C2535" s="86" t="s">
        <v>13</v>
      </c>
      <c r="D2535" s="9"/>
      <c r="E2535" s="8"/>
      <c r="G2535" s="166" t="s">
        <v>97</v>
      </c>
      <c r="H2535" s="167"/>
      <c r="I2535" s="86" t="s">
        <v>13</v>
      </c>
      <c r="J2535" s="9"/>
      <c r="K2535" s="8"/>
    </row>
    <row r="2536" spans="1:11" x14ac:dyDescent="0.25">
      <c r="A2536" s="166" t="s">
        <v>7</v>
      </c>
      <c r="B2536" s="167"/>
      <c r="C2536" s="86" t="s">
        <v>13</v>
      </c>
      <c r="D2536" s="9"/>
      <c r="E2536" s="8"/>
      <c r="G2536" s="166" t="s">
        <v>7</v>
      </c>
      <c r="H2536" s="167"/>
      <c r="I2536" s="86" t="s">
        <v>13</v>
      </c>
      <c r="J2536" s="9"/>
      <c r="K2536" s="8"/>
    </row>
    <row r="2537" spans="1:11" x14ac:dyDescent="0.25">
      <c r="A2537" s="166" t="s">
        <v>99</v>
      </c>
      <c r="B2537" s="167"/>
      <c r="C2537" s="86" t="s">
        <v>13</v>
      </c>
      <c r="D2537" s="9"/>
      <c r="E2537" s="8"/>
      <c r="G2537" s="166" t="s">
        <v>99</v>
      </c>
      <c r="H2537" s="167"/>
      <c r="I2537" s="86" t="s">
        <v>13</v>
      </c>
      <c r="J2537" s="9"/>
      <c r="K2537" s="8"/>
    </row>
    <row r="2538" spans="1:11" x14ac:dyDescent="0.25">
      <c r="A2538" s="166" t="s">
        <v>6</v>
      </c>
      <c r="B2538" s="167"/>
      <c r="C2538" s="86" t="s">
        <v>13</v>
      </c>
      <c r="D2538" s="9"/>
      <c r="E2538" s="8"/>
      <c r="G2538" s="166" t="s">
        <v>6</v>
      </c>
      <c r="H2538" s="167"/>
      <c r="I2538" s="86" t="s">
        <v>13</v>
      </c>
      <c r="J2538" s="9"/>
      <c r="K2538" s="8"/>
    </row>
    <row r="2539" spans="1:11" x14ac:dyDescent="0.25">
      <c r="A2539" s="166"/>
      <c r="B2539" s="167"/>
      <c r="C2539" s="86"/>
      <c r="D2539" s="9"/>
      <c r="E2539" s="8"/>
      <c r="G2539" s="166"/>
      <c r="H2539" s="167"/>
      <c r="I2539" s="86"/>
      <c r="J2539" s="9"/>
      <c r="K2539" s="8"/>
    </row>
    <row r="2540" spans="1:11" x14ac:dyDescent="0.25">
      <c r="A2540" s="166"/>
      <c r="B2540" s="167"/>
      <c r="C2540" s="86"/>
      <c r="D2540" s="9"/>
      <c r="E2540" s="8"/>
      <c r="G2540" s="166"/>
      <c r="H2540" s="167"/>
      <c r="I2540" s="86"/>
      <c r="J2540" s="9"/>
      <c r="K2540" s="8"/>
    </row>
    <row r="2541" spans="1:11" ht="15.75" thickBot="1" x14ac:dyDescent="0.3">
      <c r="A2541" s="168" t="s">
        <v>14</v>
      </c>
      <c r="B2541" s="169"/>
      <c r="C2541" s="169"/>
      <c r="D2541" s="169"/>
      <c r="E2541" s="170"/>
      <c r="G2541" s="168" t="s">
        <v>14</v>
      </c>
      <c r="H2541" s="169"/>
      <c r="I2541" s="169"/>
      <c r="J2541" s="169"/>
      <c r="K2541" s="170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VLOOKUP(E2526,INVENTORY!$A$2:$N$96,7,FALSE)</f>
        <v>#N/A</v>
      </c>
      <c r="D2543" s="74" t="e">
        <f>VLOOKUP(E2526,INVENTORY!$A$2:$N$96,8,FALSE)</f>
        <v>#N/A</v>
      </c>
      <c r="E2543" s="74" t="e">
        <f>VLOOKUP(E2526,INVENTORY!$A$2:$N$96,9,FALSE)</f>
        <v>#N/A</v>
      </c>
      <c r="G2543" s="74"/>
      <c r="H2543" s="74"/>
      <c r="I2543" s="74" t="e">
        <f>VLOOKUP(K2526,INVENTORY!$A$2:$N$96,7,FALSE)</f>
        <v>#N/A</v>
      </c>
      <c r="J2543" s="74" t="e">
        <f>VLOOKUP(K2526,INVENTORY!$A$2:$N$96,8,FALSE)</f>
        <v>#N/A</v>
      </c>
      <c r="K2543" s="74" t="e">
        <f>VLOOKUP(K2526,INVENTORY!$A$2:$N$96,9,FALSE)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1" t="e">
        <f>"Function Code: "&amp;VLOOKUP(E2526,INVENTORY!$A$2:$Q$96,14,FALSE)</f>
        <v>#N/A</v>
      </c>
      <c r="D2545" s="172"/>
      <c r="E2545" s="173"/>
      <c r="G2545" s="6" t="s">
        <v>4</v>
      </c>
      <c r="H2545" s="5"/>
      <c r="I2545" s="171" t="e">
        <f>"Function Code: "&amp;VLOOKUP(K2526,INVENTORY!$A$2:$Q$96,14,FALSE)</f>
        <v>#N/A</v>
      </c>
      <c r="J2545" s="172"/>
      <c r="K2545" s="173"/>
    </row>
    <row r="2546" spans="1:11" ht="15" customHeight="1" thickBot="1" x14ac:dyDescent="0.3">
      <c r="A2546" s="6"/>
      <c r="B2546" s="5"/>
      <c r="C2546" s="161"/>
      <c r="D2546" s="162"/>
      <c r="E2546" s="163"/>
      <c r="G2546" s="6"/>
      <c r="H2546" s="5"/>
      <c r="I2546" s="161"/>
      <c r="J2546" s="162"/>
      <c r="K2546" s="163"/>
    </row>
    <row r="2547" spans="1:11" ht="15" customHeight="1" thickBot="1" x14ac:dyDescent="0.3">
      <c r="A2547" s="6"/>
      <c r="B2547" s="5"/>
      <c r="C2547" s="161" t="e">
        <f>"Cosmetic Code: "&amp;VLOOKUP(E2526,INVENTORY!$A$2:$Q$96,15,FALSE)</f>
        <v>#N/A</v>
      </c>
      <c r="D2547" s="162"/>
      <c r="E2547" s="163"/>
      <c r="G2547" s="6"/>
      <c r="H2547" s="5"/>
      <c r="I2547" s="161" t="e">
        <f>"Cosmetic Code: "&amp;VLOOKUP(K2526,INVENTORY!$A$2:$Q$96,15,FALSE)</f>
        <v>#N/A</v>
      </c>
      <c r="J2547" s="162"/>
      <c r="K2547" s="163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4" t="s">
        <v>119</v>
      </c>
      <c r="E2551" s="165"/>
      <c r="G2551" s="3" t="s">
        <v>0</v>
      </c>
      <c r="H2551" s="2" t="s">
        <v>0</v>
      </c>
      <c r="I2551" s="1"/>
      <c r="J2551" s="164" t="s">
        <v>119</v>
      </c>
      <c r="K2551" s="165"/>
    </row>
    <row r="2552" spans="1:11" ht="15.75" thickBot="1" x14ac:dyDescent="0.3"/>
    <row r="2553" spans="1:11" ht="15" customHeight="1" x14ac:dyDescent="0.25">
      <c r="A2553" s="174" t="s">
        <v>105</v>
      </c>
      <c r="B2553" s="175"/>
      <c r="C2553" s="175"/>
      <c r="D2553" s="175"/>
      <c r="E2553" s="176"/>
      <c r="G2553" s="174" t="s">
        <v>105</v>
      </c>
      <c r="H2553" s="175"/>
      <c r="I2553" s="175"/>
      <c r="J2553" s="175"/>
      <c r="K2553" s="176"/>
    </row>
    <row r="2554" spans="1:11" ht="15.75" customHeight="1" thickBot="1" x14ac:dyDescent="0.3">
      <c r="A2554" s="177"/>
      <c r="B2554" s="178"/>
      <c r="C2554" s="178"/>
      <c r="D2554" s="178"/>
      <c r="E2554" s="179"/>
      <c r="G2554" s="177"/>
      <c r="H2554" s="178"/>
      <c r="I2554" s="178"/>
      <c r="J2554" s="178"/>
      <c r="K2554" s="179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46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45952.531971875003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45952.531971875003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VLOOKUP(E2555,INVENTORY!$A$2:$N$96,10,FALSE)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VLOOKUP(K2555,INVENTORY!$A$2:$N$96,10,FALSE)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VLOOKUP(E2555,INVENTORY!$A$2:$N$96,2,FALSE)</f>
        <v>#N/A</v>
      </c>
      <c r="C2558" s="36" t="str">
        <f>"Model: "</f>
        <v xml:space="preserve">Model: </v>
      </c>
      <c r="D2558" s="40" t="e">
        <f>VLOOKUP(E2555,INVENTORY!$A$2:$N$96,3,FALSE)</f>
        <v>#N/A</v>
      </c>
      <c r="E2558" s="38"/>
      <c r="G2558" s="34" t="str">
        <f>"Make: "</f>
        <v xml:space="preserve">Make: </v>
      </c>
      <c r="H2558" s="35" t="e">
        <f>VLOOKUP(K2555,INVENTORY!$A$2:$N$96,2,FALSE)</f>
        <v>#N/A</v>
      </c>
      <c r="I2558" s="36" t="str">
        <f>"Model: "</f>
        <v xml:space="preserve">Model: </v>
      </c>
      <c r="J2558" s="40" t="e">
        <f>VLOOKUP(K2555,INVENTORY!$A$2:$N$96,3,FALSE)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VLOOKUP(E2555,INVENTORY!$A$2:$N$96,4,FALSE)&amp;" / "&amp;VLOOKUP(E2555,INVENTORY!$A$2:$N$96,5,FALSE)&amp;"GHz"</f>
        <v>#N/A</v>
      </c>
      <c r="C2559" s="36"/>
      <c r="D2559" s="36" t="str">
        <f>"Memory: "</f>
        <v xml:space="preserve">Memory: </v>
      </c>
      <c r="E2559" s="41" t="e">
        <f>VLOOKUP(E2555,INVENTORY!$A$2:$N$96,6,FALSE)</f>
        <v>#N/A</v>
      </c>
      <c r="G2559" s="34" t="str">
        <f>"CPU/Speed: "</f>
        <v xml:space="preserve">CPU/Speed: </v>
      </c>
      <c r="H2559" s="35" t="e">
        <f>VLOOKUP(K2555,INVENTORY!$A$2:$N$96,4,FALSE)&amp;" / "&amp;VLOOKUP(K2555,INVENTORY!$A$2:$N$96,5,FALSE)&amp;"GHz"</f>
        <v>#N/A</v>
      </c>
      <c r="I2559" s="36"/>
      <c r="J2559" s="36" t="str">
        <f>"Memory: "</f>
        <v xml:space="preserve">Memory: </v>
      </c>
      <c r="K2559" s="75" t="e">
        <f>VLOOKUP(K2555,INVENTORY!$A$2:$N$96,6,FALSE)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0" t="s">
        <v>10</v>
      </c>
      <c r="B2561" s="181"/>
      <c r="C2561" s="87" t="s">
        <v>1</v>
      </c>
      <c r="D2561" s="87" t="s">
        <v>9</v>
      </c>
      <c r="E2561" s="72" t="s">
        <v>8</v>
      </c>
      <c r="G2561" s="180" t="s">
        <v>10</v>
      </c>
      <c r="H2561" s="181"/>
      <c r="I2561" s="87" t="s">
        <v>1</v>
      </c>
      <c r="J2561" s="87" t="s">
        <v>9</v>
      </c>
      <c r="K2561" s="72" t="s">
        <v>8</v>
      </c>
    </row>
    <row r="2562" spans="1:11" x14ac:dyDescent="0.25">
      <c r="A2562" s="166" t="s">
        <v>96</v>
      </c>
      <c r="B2562" s="167"/>
      <c r="C2562" s="86" t="s">
        <v>13</v>
      </c>
      <c r="D2562" s="9"/>
      <c r="E2562" s="8"/>
      <c r="G2562" s="166" t="s">
        <v>96</v>
      </c>
      <c r="H2562" s="167"/>
      <c r="I2562" s="86" t="s">
        <v>13</v>
      </c>
      <c r="J2562" s="9"/>
      <c r="K2562" s="8"/>
    </row>
    <row r="2563" spans="1:11" x14ac:dyDescent="0.25">
      <c r="A2563" s="166" t="s">
        <v>98</v>
      </c>
      <c r="B2563" s="167"/>
      <c r="C2563" s="86" t="s">
        <v>13</v>
      </c>
      <c r="D2563" s="9"/>
      <c r="E2563" s="8"/>
      <c r="G2563" s="166" t="s">
        <v>98</v>
      </c>
      <c r="H2563" s="167"/>
      <c r="I2563" s="86" t="s">
        <v>13</v>
      </c>
      <c r="J2563" s="9"/>
      <c r="K2563" s="8"/>
    </row>
    <row r="2564" spans="1:11" x14ac:dyDescent="0.25">
      <c r="A2564" s="166" t="s">
        <v>97</v>
      </c>
      <c r="B2564" s="167"/>
      <c r="C2564" s="86" t="s">
        <v>13</v>
      </c>
      <c r="D2564" s="9"/>
      <c r="E2564" s="8"/>
      <c r="G2564" s="166" t="s">
        <v>97</v>
      </c>
      <c r="H2564" s="167"/>
      <c r="I2564" s="86" t="s">
        <v>13</v>
      </c>
      <c r="J2564" s="9"/>
      <c r="K2564" s="8"/>
    </row>
    <row r="2565" spans="1:11" x14ac:dyDescent="0.25">
      <c r="A2565" s="166" t="s">
        <v>7</v>
      </c>
      <c r="B2565" s="167"/>
      <c r="C2565" s="86" t="s">
        <v>13</v>
      </c>
      <c r="D2565" s="9"/>
      <c r="E2565" s="8"/>
      <c r="G2565" s="166" t="s">
        <v>7</v>
      </c>
      <c r="H2565" s="167"/>
      <c r="I2565" s="86" t="s">
        <v>13</v>
      </c>
      <c r="J2565" s="9"/>
      <c r="K2565" s="8"/>
    </row>
    <row r="2566" spans="1:11" x14ac:dyDescent="0.25">
      <c r="A2566" s="166" t="s">
        <v>99</v>
      </c>
      <c r="B2566" s="167"/>
      <c r="C2566" s="86" t="s">
        <v>13</v>
      </c>
      <c r="D2566" s="9"/>
      <c r="E2566" s="8"/>
      <c r="G2566" s="166" t="s">
        <v>99</v>
      </c>
      <c r="H2566" s="167"/>
      <c r="I2566" s="86" t="s">
        <v>13</v>
      </c>
      <c r="J2566" s="9"/>
      <c r="K2566" s="8"/>
    </row>
    <row r="2567" spans="1:11" x14ac:dyDescent="0.25">
      <c r="A2567" s="166" t="s">
        <v>6</v>
      </c>
      <c r="B2567" s="167"/>
      <c r="C2567" s="86" t="s">
        <v>13</v>
      </c>
      <c r="D2567" s="9"/>
      <c r="E2567" s="8"/>
      <c r="G2567" s="166" t="s">
        <v>6</v>
      </c>
      <c r="H2567" s="167"/>
      <c r="I2567" s="86" t="s">
        <v>13</v>
      </c>
      <c r="J2567" s="9"/>
      <c r="K2567" s="8"/>
    </row>
    <row r="2568" spans="1:11" x14ac:dyDescent="0.25">
      <c r="A2568" s="166"/>
      <c r="B2568" s="167"/>
      <c r="C2568" s="86"/>
      <c r="D2568" s="9"/>
      <c r="E2568" s="8"/>
      <c r="G2568" s="166"/>
      <c r="H2568" s="167"/>
      <c r="I2568" s="86"/>
      <c r="J2568" s="9"/>
      <c r="K2568" s="8"/>
    </row>
    <row r="2569" spans="1:11" x14ac:dyDescent="0.25">
      <c r="A2569" s="166"/>
      <c r="B2569" s="167"/>
      <c r="C2569" s="86"/>
      <c r="D2569" s="9"/>
      <c r="E2569" s="8"/>
      <c r="G2569" s="166"/>
      <c r="H2569" s="167"/>
      <c r="I2569" s="86"/>
      <c r="J2569" s="9"/>
      <c r="K2569" s="8"/>
    </row>
    <row r="2570" spans="1:11" ht="15.75" thickBot="1" x14ac:dyDescent="0.3">
      <c r="A2570" s="168" t="s">
        <v>14</v>
      </c>
      <c r="B2570" s="169"/>
      <c r="C2570" s="169"/>
      <c r="D2570" s="169"/>
      <c r="E2570" s="170"/>
      <c r="G2570" s="168" t="s">
        <v>14</v>
      </c>
      <c r="H2570" s="169"/>
      <c r="I2570" s="169"/>
      <c r="J2570" s="169"/>
      <c r="K2570" s="170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VLOOKUP(E2555,INVENTORY!$A$2:$N$96,7,FALSE)</f>
        <v>#N/A</v>
      </c>
      <c r="D2572" s="74" t="e">
        <f>VLOOKUP(E2555,INVENTORY!$A$2:$N$96,8,FALSE)</f>
        <v>#N/A</v>
      </c>
      <c r="E2572" s="74" t="e">
        <f>VLOOKUP(E2555,INVENTORY!$A$2:$N$96,9,FALSE)</f>
        <v>#N/A</v>
      </c>
      <c r="G2572" s="74"/>
      <c r="H2572" s="74"/>
      <c r="I2572" s="74" t="e">
        <f>VLOOKUP(K2555,INVENTORY!$A$2:$N$96,7,FALSE)</f>
        <v>#N/A</v>
      </c>
      <c r="J2572" s="74" t="e">
        <f>VLOOKUP(K2555,INVENTORY!$A$2:$N$96,8,FALSE)</f>
        <v>#N/A</v>
      </c>
      <c r="K2572" s="74" t="e">
        <f>VLOOKUP(K2555,INVENTORY!$A$2:$N$96,9,FALSE)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1" t="e">
        <f>"Function Code: "&amp;VLOOKUP(E2555,INVENTORY!$A$2:$Q$96,14,FALSE)</f>
        <v>#N/A</v>
      </c>
      <c r="D2574" s="172"/>
      <c r="E2574" s="173"/>
      <c r="G2574" s="6" t="s">
        <v>4</v>
      </c>
      <c r="H2574" s="5"/>
      <c r="I2574" s="171" t="e">
        <f>"Function Code: "&amp;VLOOKUP(K2555,INVENTORY!$A$2:$Q$96,14,FALSE)</f>
        <v>#N/A</v>
      </c>
      <c r="J2574" s="172"/>
      <c r="K2574" s="173"/>
    </row>
    <row r="2575" spans="1:11" ht="15" customHeight="1" thickBot="1" x14ac:dyDescent="0.3">
      <c r="A2575" s="6"/>
      <c r="B2575" s="5"/>
      <c r="C2575" s="161"/>
      <c r="D2575" s="162"/>
      <c r="E2575" s="163"/>
      <c r="G2575" s="6"/>
      <c r="H2575" s="5"/>
      <c r="I2575" s="161"/>
      <c r="J2575" s="162"/>
      <c r="K2575" s="163"/>
    </row>
    <row r="2576" spans="1:11" ht="15" customHeight="1" thickBot="1" x14ac:dyDescent="0.3">
      <c r="A2576" s="6"/>
      <c r="B2576" s="5"/>
      <c r="C2576" s="161" t="e">
        <f>"Cosmetic Code: "&amp;VLOOKUP(E2555,INVENTORY!$A$2:$Q$96,15,FALSE)</f>
        <v>#N/A</v>
      </c>
      <c r="D2576" s="162"/>
      <c r="E2576" s="163"/>
      <c r="G2576" s="6"/>
      <c r="H2576" s="5"/>
      <c r="I2576" s="161" t="e">
        <f>"Cosmetic Code: "&amp;VLOOKUP(K2555,INVENTORY!$A$2:$Q$96,15,FALSE)</f>
        <v>#N/A</v>
      </c>
      <c r="J2576" s="162"/>
      <c r="K2576" s="163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4" t="s">
        <v>119</v>
      </c>
      <c r="E2580" s="165"/>
      <c r="G2580" s="3" t="s">
        <v>0</v>
      </c>
      <c r="H2580" s="2" t="s">
        <v>0</v>
      </c>
      <c r="I2580" s="1"/>
      <c r="J2580" s="164" t="s">
        <v>119</v>
      </c>
      <c r="K2580" s="165"/>
    </row>
    <row r="2581" spans="1:11" ht="47.25" customHeight="1" thickBot="1" x14ac:dyDescent="0.3"/>
    <row r="2582" spans="1:11" ht="15" customHeight="1" x14ac:dyDescent="0.25">
      <c r="A2582" s="174" t="s">
        <v>105</v>
      </c>
      <c r="B2582" s="175"/>
      <c r="C2582" s="175"/>
      <c r="D2582" s="175"/>
      <c r="E2582" s="176"/>
      <c r="G2582" s="174" t="s">
        <v>105</v>
      </c>
      <c r="H2582" s="175"/>
      <c r="I2582" s="175"/>
      <c r="J2582" s="175"/>
      <c r="K2582" s="176"/>
    </row>
    <row r="2583" spans="1:11" ht="15.75" customHeight="1" thickBot="1" x14ac:dyDescent="0.3">
      <c r="A2583" s="177"/>
      <c r="B2583" s="178"/>
      <c r="C2583" s="178"/>
      <c r="D2583" s="178"/>
      <c r="E2583" s="179"/>
      <c r="G2583" s="177"/>
      <c r="H2583" s="178"/>
      <c r="I2583" s="178"/>
      <c r="J2583" s="178"/>
      <c r="K2583" s="179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47</v>
      </c>
      <c r="G2584" s="11"/>
      <c r="H2584" s="10"/>
      <c r="I2584" s="10"/>
      <c r="J2584" s="33" t="s">
        <v>42</v>
      </c>
      <c r="K2584" s="42">
        <f>'Data-PULLDOWNS'!$B$3*3+E2555</f>
        <v>48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45952.531971875003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45952.531971875003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VLOOKUP(E2584,INVENTORY!$A$2:$N$96,10,FALSE)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VLOOKUP(K2584,INVENTORY!$A$2:$N$96,10,FALSE)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VLOOKUP(E2584,INVENTORY!$A$2:$N$96,2,FALSE)</f>
        <v>#N/A</v>
      </c>
      <c r="C2587" s="36" t="str">
        <f>"Model: "</f>
        <v xml:space="preserve">Model: </v>
      </c>
      <c r="D2587" s="40" t="e">
        <f>VLOOKUP(E2584,INVENTORY!$A$2:$N$96,3,FALSE)</f>
        <v>#N/A</v>
      </c>
      <c r="E2587" s="38"/>
      <c r="G2587" s="34" t="str">
        <f>"Make: "</f>
        <v xml:space="preserve">Make: </v>
      </c>
      <c r="H2587" s="35" t="e">
        <f>VLOOKUP(K2584,INVENTORY!$A$2:$N$96,2,FALSE)</f>
        <v>#N/A</v>
      </c>
      <c r="I2587" s="36" t="str">
        <f>"Model: "</f>
        <v xml:space="preserve">Model: </v>
      </c>
      <c r="J2587" s="40" t="e">
        <f>VLOOKUP(K2584,INVENTORY!$A$2:$N$96,3,FALSE)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VLOOKUP(E2584,INVENTORY!$A$2:$N$96,4,FALSE)&amp;" / "&amp;VLOOKUP(E2584,INVENTORY!$A$2:$N$96,5,FALSE)&amp;"GHz"</f>
        <v>#N/A</v>
      </c>
      <c r="C2588" s="36"/>
      <c r="D2588" s="36" t="str">
        <f>"Memory: "</f>
        <v xml:space="preserve">Memory: </v>
      </c>
      <c r="E2588" s="75" t="e">
        <f>VLOOKUP(E2584,INVENTORY!$A$2:$N$96,6,FALSE)</f>
        <v>#N/A</v>
      </c>
      <c r="G2588" s="34" t="str">
        <f>"CPU/Speed: "</f>
        <v xml:space="preserve">CPU/Speed: </v>
      </c>
      <c r="H2588" s="35" t="e">
        <f>VLOOKUP(K2584,INVENTORY!$A$2:$N$96,4,FALSE)&amp;" / "&amp;VLOOKUP(K2584,INVENTORY!$A$2:$N$96,5,FALSE)&amp;"GHz"</f>
        <v>#N/A</v>
      </c>
      <c r="I2588" s="36"/>
      <c r="J2588" s="36" t="str">
        <f>"Memory: "</f>
        <v xml:space="preserve">Memory: </v>
      </c>
      <c r="K2588" s="75" t="e">
        <f>VLOOKUP(K2584,INVENTORY!$A$2:$N$96,6,FALSE)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0" t="s">
        <v>10</v>
      </c>
      <c r="B2590" s="181"/>
      <c r="C2590" s="87" t="s">
        <v>1</v>
      </c>
      <c r="D2590" s="87" t="s">
        <v>9</v>
      </c>
      <c r="E2590" s="72" t="s">
        <v>8</v>
      </c>
      <c r="G2590" s="180" t="s">
        <v>10</v>
      </c>
      <c r="H2590" s="181"/>
      <c r="I2590" s="87" t="s">
        <v>1</v>
      </c>
      <c r="J2590" s="87" t="s">
        <v>9</v>
      </c>
      <c r="K2590" s="72" t="s">
        <v>8</v>
      </c>
    </row>
    <row r="2591" spans="1:11" x14ac:dyDescent="0.25">
      <c r="A2591" s="166" t="s">
        <v>96</v>
      </c>
      <c r="B2591" s="167"/>
      <c r="C2591" s="86" t="s">
        <v>13</v>
      </c>
      <c r="D2591" s="9"/>
      <c r="E2591" s="8"/>
      <c r="G2591" s="166" t="s">
        <v>96</v>
      </c>
      <c r="H2591" s="167"/>
      <c r="I2591" s="86" t="s">
        <v>13</v>
      </c>
      <c r="J2591" s="9"/>
      <c r="K2591" s="8"/>
    </row>
    <row r="2592" spans="1:11" x14ac:dyDescent="0.25">
      <c r="A2592" s="166" t="s">
        <v>98</v>
      </c>
      <c r="B2592" s="167"/>
      <c r="C2592" s="86" t="s">
        <v>13</v>
      </c>
      <c r="D2592" s="9"/>
      <c r="E2592" s="8"/>
      <c r="G2592" s="166" t="s">
        <v>98</v>
      </c>
      <c r="H2592" s="167"/>
      <c r="I2592" s="86" t="s">
        <v>13</v>
      </c>
      <c r="J2592" s="9"/>
      <c r="K2592" s="8"/>
    </row>
    <row r="2593" spans="1:11" x14ac:dyDescent="0.25">
      <c r="A2593" s="166" t="s">
        <v>97</v>
      </c>
      <c r="B2593" s="167"/>
      <c r="C2593" s="86" t="s">
        <v>13</v>
      </c>
      <c r="D2593" s="9"/>
      <c r="E2593" s="8"/>
      <c r="G2593" s="166" t="s">
        <v>97</v>
      </c>
      <c r="H2593" s="167"/>
      <c r="I2593" s="86" t="s">
        <v>13</v>
      </c>
      <c r="J2593" s="9"/>
      <c r="K2593" s="8"/>
    </row>
    <row r="2594" spans="1:11" x14ac:dyDescent="0.25">
      <c r="A2594" s="166" t="s">
        <v>7</v>
      </c>
      <c r="B2594" s="167"/>
      <c r="C2594" s="86" t="s">
        <v>13</v>
      </c>
      <c r="D2594" s="9"/>
      <c r="E2594" s="8"/>
      <c r="G2594" s="166" t="s">
        <v>7</v>
      </c>
      <c r="H2594" s="167"/>
      <c r="I2594" s="86" t="s">
        <v>13</v>
      </c>
      <c r="J2594" s="9"/>
      <c r="K2594" s="8"/>
    </row>
    <row r="2595" spans="1:11" x14ac:dyDescent="0.25">
      <c r="A2595" s="166" t="s">
        <v>99</v>
      </c>
      <c r="B2595" s="167"/>
      <c r="C2595" s="86" t="s">
        <v>13</v>
      </c>
      <c r="D2595" s="9"/>
      <c r="E2595" s="8"/>
      <c r="G2595" s="166" t="s">
        <v>99</v>
      </c>
      <c r="H2595" s="167"/>
      <c r="I2595" s="86" t="s">
        <v>13</v>
      </c>
      <c r="J2595" s="9"/>
      <c r="K2595" s="8"/>
    </row>
    <row r="2596" spans="1:11" x14ac:dyDescent="0.25">
      <c r="A2596" s="166" t="s">
        <v>6</v>
      </c>
      <c r="B2596" s="167"/>
      <c r="C2596" s="86" t="s">
        <v>13</v>
      </c>
      <c r="D2596" s="9"/>
      <c r="E2596" s="8"/>
      <c r="G2596" s="166" t="s">
        <v>6</v>
      </c>
      <c r="H2596" s="167"/>
      <c r="I2596" s="86" t="s">
        <v>13</v>
      </c>
      <c r="J2596" s="9"/>
      <c r="K2596" s="8"/>
    </row>
    <row r="2597" spans="1:11" x14ac:dyDescent="0.25">
      <c r="A2597" s="166"/>
      <c r="B2597" s="167"/>
      <c r="C2597" s="86"/>
      <c r="D2597" s="9"/>
      <c r="E2597" s="8"/>
      <c r="G2597" s="166"/>
      <c r="H2597" s="167"/>
      <c r="I2597" s="86"/>
      <c r="J2597" s="9"/>
      <c r="K2597" s="8"/>
    </row>
    <row r="2598" spans="1:11" x14ac:dyDescent="0.25">
      <c r="A2598" s="166"/>
      <c r="B2598" s="167"/>
      <c r="C2598" s="86"/>
      <c r="D2598" s="9"/>
      <c r="E2598" s="8"/>
      <c r="G2598" s="166"/>
      <c r="H2598" s="167"/>
      <c r="I2598" s="86"/>
      <c r="J2598" s="9"/>
      <c r="K2598" s="8"/>
    </row>
    <row r="2599" spans="1:11" ht="15.75" thickBot="1" x14ac:dyDescent="0.3">
      <c r="A2599" s="168" t="s">
        <v>14</v>
      </c>
      <c r="B2599" s="169"/>
      <c r="C2599" s="169"/>
      <c r="D2599" s="169"/>
      <c r="E2599" s="170"/>
      <c r="G2599" s="168" t="s">
        <v>14</v>
      </c>
      <c r="H2599" s="169"/>
      <c r="I2599" s="169"/>
      <c r="J2599" s="169"/>
      <c r="K2599" s="170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VLOOKUP(E2584,INVENTORY!$A$2:$N$96,7,FALSE)</f>
        <v>#N/A</v>
      </c>
      <c r="D2601" s="74" t="e">
        <f>VLOOKUP(E2584,INVENTORY!$A$2:$N$96,8,FALSE)</f>
        <v>#N/A</v>
      </c>
      <c r="E2601" s="74" t="e">
        <f>VLOOKUP(E2584,INVENTORY!$A$2:$N$96,9,FALSE)</f>
        <v>#N/A</v>
      </c>
      <c r="G2601" s="74"/>
      <c r="H2601" s="74"/>
      <c r="I2601" s="74" t="e">
        <f>VLOOKUP(K2584,INVENTORY!$A$2:$N$96,7,FALSE)</f>
        <v>#N/A</v>
      </c>
      <c r="J2601" s="74" t="e">
        <f>VLOOKUP(K2584,INVENTORY!$A$2:$N$96,8,FALSE)</f>
        <v>#N/A</v>
      </c>
      <c r="K2601" s="74" t="e">
        <f>VLOOKUP(K2584,INVENTORY!$A$2:$N$96,9,FALSE)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1" t="e">
        <f>"Function Code: "&amp;VLOOKUP(E2584,INVENTORY!$A$2:$Q$96,14,FALSE)</f>
        <v>#N/A</v>
      </c>
      <c r="D2603" s="172"/>
      <c r="E2603" s="173"/>
      <c r="G2603" s="6" t="s">
        <v>4</v>
      </c>
      <c r="H2603" s="5"/>
      <c r="I2603" s="171" t="e">
        <f>"Function Code: "&amp;VLOOKUP(K2584,INVENTORY!$A$2:$Q$96,14,FALSE)</f>
        <v>#N/A</v>
      </c>
      <c r="J2603" s="172"/>
      <c r="K2603" s="173"/>
    </row>
    <row r="2604" spans="1:11" ht="15" customHeight="1" thickBot="1" x14ac:dyDescent="0.3">
      <c r="A2604" s="6"/>
      <c r="B2604" s="5"/>
      <c r="C2604" s="161"/>
      <c r="D2604" s="162"/>
      <c r="E2604" s="163"/>
      <c r="G2604" s="6"/>
      <c r="H2604" s="5"/>
      <c r="I2604" s="161"/>
      <c r="J2604" s="162"/>
      <c r="K2604" s="163"/>
    </row>
    <row r="2605" spans="1:11" ht="15" customHeight="1" thickBot="1" x14ac:dyDescent="0.3">
      <c r="A2605" s="6"/>
      <c r="B2605" s="5"/>
      <c r="C2605" s="161" t="e">
        <f>"Cosmetic Code: "&amp;VLOOKUP(E2584,INVENTORY!$A$2:$Q$96,15,FALSE)</f>
        <v>#N/A</v>
      </c>
      <c r="D2605" s="162"/>
      <c r="E2605" s="163"/>
      <c r="G2605" s="6"/>
      <c r="H2605" s="5"/>
      <c r="I2605" s="161" t="e">
        <f>"Cosmetic Code: "&amp;VLOOKUP(K2584,INVENTORY!$A$2:$Q$96,15,FALSE)</f>
        <v>#N/A</v>
      </c>
      <c r="J2605" s="162"/>
      <c r="K2605" s="163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4" t="s">
        <v>119</v>
      </c>
      <c r="E2609" s="165"/>
      <c r="G2609" s="3" t="s">
        <v>0</v>
      </c>
      <c r="H2609" s="2" t="s">
        <v>0</v>
      </c>
      <c r="I2609" s="1"/>
      <c r="J2609" s="164" t="s">
        <v>119</v>
      </c>
      <c r="K2609" s="165"/>
    </row>
    <row r="2610" spans="1:11" ht="15.75" thickBot="1" x14ac:dyDescent="0.3"/>
    <row r="2611" spans="1:11" ht="15" customHeight="1" x14ac:dyDescent="0.25">
      <c r="A2611" s="174" t="s">
        <v>105</v>
      </c>
      <c r="B2611" s="175"/>
      <c r="C2611" s="175"/>
      <c r="D2611" s="175"/>
      <c r="E2611" s="176"/>
      <c r="G2611" s="174" t="s">
        <v>105</v>
      </c>
      <c r="H2611" s="175"/>
      <c r="I2611" s="175"/>
      <c r="J2611" s="175"/>
      <c r="K2611" s="176"/>
    </row>
    <row r="2612" spans="1:11" ht="15.75" customHeight="1" thickBot="1" x14ac:dyDescent="0.3">
      <c r="A2612" s="177"/>
      <c r="B2612" s="178"/>
      <c r="C2612" s="178"/>
      <c r="D2612" s="178"/>
      <c r="E2612" s="179"/>
      <c r="G2612" s="177"/>
      <c r="H2612" s="178"/>
      <c r="I2612" s="178"/>
      <c r="J2612" s="178"/>
      <c r="K2612" s="179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47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45952.531971875003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45952.531971875003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VLOOKUP(E2613,INVENTORY!$A$2:$N$96,10,FALSE)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VLOOKUP(K2613,INVENTORY!$A$2:$N$96,10,FALSE)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VLOOKUP(E2613,INVENTORY!$A$2:$N$96,2,FALSE)</f>
        <v>#N/A</v>
      </c>
      <c r="C2616" s="36" t="str">
        <f>"Model: "</f>
        <v xml:space="preserve">Model: </v>
      </c>
      <c r="D2616" s="40" t="e">
        <f>VLOOKUP(E2613,INVENTORY!$A$2:$N$96,3,FALSE)</f>
        <v>#N/A</v>
      </c>
      <c r="E2616" s="38"/>
      <c r="G2616" s="34" t="str">
        <f>"Make: "</f>
        <v xml:space="preserve">Make: </v>
      </c>
      <c r="H2616" s="35" t="e">
        <f>VLOOKUP(K2613,INVENTORY!$A$2:$N$96,2,FALSE)</f>
        <v>#N/A</v>
      </c>
      <c r="I2616" s="36" t="str">
        <f>"Model: "</f>
        <v xml:space="preserve">Model: </v>
      </c>
      <c r="J2616" s="40" t="e">
        <f>VLOOKUP(K2613,INVENTORY!$A$2:$N$96,3,FALSE)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VLOOKUP(E2613,INVENTORY!$A$2:$N$96,4,FALSE)&amp;" / "&amp;VLOOKUP(E2613,INVENTORY!$A$2:$N$96,5,FALSE)&amp;"GHz"</f>
        <v>#N/A</v>
      </c>
      <c r="C2617" s="36"/>
      <c r="D2617" s="36" t="str">
        <f>"Memory: "</f>
        <v xml:space="preserve">Memory: </v>
      </c>
      <c r="E2617" s="41" t="e">
        <f>VLOOKUP(E2613,INVENTORY!$A$2:$N$96,6,FALSE)</f>
        <v>#N/A</v>
      </c>
      <c r="G2617" s="34" t="str">
        <f>"CPU/Speed: "</f>
        <v xml:space="preserve">CPU/Speed: </v>
      </c>
      <c r="H2617" s="35" t="e">
        <f>VLOOKUP(K2613,INVENTORY!$A$2:$N$96,4,FALSE)&amp;" / "&amp;VLOOKUP(K2613,INVENTORY!$A$2:$N$96,5,FALSE)&amp;"GHz"</f>
        <v>#N/A</v>
      </c>
      <c r="I2617" s="36"/>
      <c r="J2617" s="36" t="str">
        <f>"Memory: "</f>
        <v xml:space="preserve">Memory: </v>
      </c>
      <c r="K2617" s="75" t="e">
        <f>VLOOKUP(K2613,INVENTORY!$A$2:$N$96,6,FALSE)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0" t="s">
        <v>10</v>
      </c>
      <c r="B2619" s="181"/>
      <c r="C2619" s="87" t="s">
        <v>1</v>
      </c>
      <c r="D2619" s="87" t="s">
        <v>9</v>
      </c>
      <c r="E2619" s="72" t="s">
        <v>8</v>
      </c>
      <c r="G2619" s="180" t="s">
        <v>10</v>
      </c>
      <c r="H2619" s="181"/>
      <c r="I2619" s="87" t="s">
        <v>1</v>
      </c>
      <c r="J2619" s="87" t="s">
        <v>9</v>
      </c>
      <c r="K2619" s="72" t="s">
        <v>8</v>
      </c>
    </row>
    <row r="2620" spans="1:11" x14ac:dyDescent="0.25">
      <c r="A2620" s="166" t="s">
        <v>96</v>
      </c>
      <c r="B2620" s="167"/>
      <c r="C2620" s="86" t="s">
        <v>13</v>
      </c>
      <c r="D2620" s="9"/>
      <c r="E2620" s="8"/>
      <c r="G2620" s="166" t="s">
        <v>96</v>
      </c>
      <c r="H2620" s="167"/>
      <c r="I2620" s="86" t="s">
        <v>13</v>
      </c>
      <c r="J2620" s="9"/>
      <c r="K2620" s="8"/>
    </row>
    <row r="2621" spans="1:11" x14ac:dyDescent="0.25">
      <c r="A2621" s="166" t="s">
        <v>98</v>
      </c>
      <c r="B2621" s="167"/>
      <c r="C2621" s="86" t="s">
        <v>13</v>
      </c>
      <c r="D2621" s="9"/>
      <c r="E2621" s="8"/>
      <c r="G2621" s="166" t="s">
        <v>98</v>
      </c>
      <c r="H2621" s="167"/>
      <c r="I2621" s="86" t="s">
        <v>13</v>
      </c>
      <c r="J2621" s="9"/>
      <c r="K2621" s="8"/>
    </row>
    <row r="2622" spans="1:11" x14ac:dyDescent="0.25">
      <c r="A2622" s="166" t="s">
        <v>97</v>
      </c>
      <c r="B2622" s="167"/>
      <c r="C2622" s="86" t="s">
        <v>13</v>
      </c>
      <c r="D2622" s="9"/>
      <c r="E2622" s="8"/>
      <c r="G2622" s="166" t="s">
        <v>97</v>
      </c>
      <c r="H2622" s="167"/>
      <c r="I2622" s="86" t="s">
        <v>13</v>
      </c>
      <c r="J2622" s="9"/>
      <c r="K2622" s="8"/>
    </row>
    <row r="2623" spans="1:11" x14ac:dyDescent="0.25">
      <c r="A2623" s="166" t="s">
        <v>7</v>
      </c>
      <c r="B2623" s="167"/>
      <c r="C2623" s="86" t="s">
        <v>13</v>
      </c>
      <c r="D2623" s="9"/>
      <c r="E2623" s="8"/>
      <c r="G2623" s="166" t="s">
        <v>7</v>
      </c>
      <c r="H2623" s="167"/>
      <c r="I2623" s="86" t="s">
        <v>13</v>
      </c>
      <c r="J2623" s="9"/>
      <c r="K2623" s="8"/>
    </row>
    <row r="2624" spans="1:11" x14ac:dyDescent="0.25">
      <c r="A2624" s="166" t="s">
        <v>99</v>
      </c>
      <c r="B2624" s="167"/>
      <c r="C2624" s="86" t="s">
        <v>13</v>
      </c>
      <c r="D2624" s="9"/>
      <c r="E2624" s="8"/>
      <c r="G2624" s="166" t="s">
        <v>99</v>
      </c>
      <c r="H2624" s="167"/>
      <c r="I2624" s="86" t="s">
        <v>13</v>
      </c>
      <c r="J2624" s="9"/>
      <c r="K2624" s="8"/>
    </row>
    <row r="2625" spans="1:11" x14ac:dyDescent="0.25">
      <c r="A2625" s="166" t="s">
        <v>6</v>
      </c>
      <c r="B2625" s="167"/>
      <c r="C2625" s="86" t="s">
        <v>13</v>
      </c>
      <c r="D2625" s="9"/>
      <c r="E2625" s="8"/>
      <c r="G2625" s="166" t="s">
        <v>6</v>
      </c>
      <c r="H2625" s="167"/>
      <c r="I2625" s="86" t="s">
        <v>13</v>
      </c>
      <c r="J2625" s="9"/>
      <c r="K2625" s="8"/>
    </row>
    <row r="2626" spans="1:11" x14ac:dyDescent="0.25">
      <c r="A2626" s="166"/>
      <c r="B2626" s="167"/>
      <c r="C2626" s="86"/>
      <c r="D2626" s="9"/>
      <c r="E2626" s="8"/>
      <c r="G2626" s="166"/>
      <c r="H2626" s="167"/>
      <c r="I2626" s="86"/>
      <c r="J2626" s="9"/>
      <c r="K2626" s="8"/>
    </row>
    <row r="2627" spans="1:11" x14ac:dyDescent="0.25">
      <c r="A2627" s="166"/>
      <c r="B2627" s="167"/>
      <c r="C2627" s="86"/>
      <c r="D2627" s="9"/>
      <c r="E2627" s="8"/>
      <c r="G2627" s="166"/>
      <c r="H2627" s="167"/>
      <c r="I2627" s="86"/>
      <c r="J2627" s="9"/>
      <c r="K2627" s="8"/>
    </row>
    <row r="2628" spans="1:11" ht="15.75" thickBot="1" x14ac:dyDescent="0.3">
      <c r="A2628" s="168" t="s">
        <v>14</v>
      </c>
      <c r="B2628" s="169"/>
      <c r="C2628" s="169"/>
      <c r="D2628" s="169"/>
      <c r="E2628" s="170"/>
      <c r="G2628" s="168" t="s">
        <v>14</v>
      </c>
      <c r="H2628" s="169"/>
      <c r="I2628" s="169"/>
      <c r="J2628" s="169"/>
      <c r="K2628" s="170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VLOOKUP(E2613,INVENTORY!$A$2:$N$96,7,FALSE)</f>
        <v>#N/A</v>
      </c>
      <c r="D2630" s="74" t="e">
        <f>VLOOKUP(E2613,INVENTORY!$A$2:$N$96,8,FALSE)</f>
        <v>#N/A</v>
      </c>
      <c r="E2630" s="74" t="e">
        <f>VLOOKUP(E2613,INVENTORY!$A$2:$N$96,9,FALSE)</f>
        <v>#N/A</v>
      </c>
      <c r="G2630" s="74"/>
      <c r="H2630" s="74"/>
      <c r="I2630" s="74" t="e">
        <f>VLOOKUP(K2613,INVENTORY!$A$2:$N$96,7,FALSE)</f>
        <v>#N/A</v>
      </c>
      <c r="J2630" s="74" t="e">
        <f>VLOOKUP(K2613,INVENTORY!$A$2:$N$96,8,FALSE)</f>
        <v>#N/A</v>
      </c>
      <c r="K2630" s="74" t="e">
        <f>VLOOKUP(K2613,INVENTORY!$A$2:$N$96,9,FALSE)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1" t="e">
        <f>"Function Code: "&amp;VLOOKUP(E2613,INVENTORY!$A$2:$Q$96,14,FALSE)</f>
        <v>#N/A</v>
      </c>
      <c r="D2632" s="172"/>
      <c r="E2632" s="173"/>
      <c r="G2632" s="6" t="s">
        <v>4</v>
      </c>
      <c r="H2632" s="5"/>
      <c r="I2632" s="171" t="e">
        <f>"Function Code: "&amp;VLOOKUP(K2613,INVENTORY!$A$2:$Q$96,14,FALSE)</f>
        <v>#N/A</v>
      </c>
      <c r="J2632" s="172"/>
      <c r="K2632" s="173"/>
    </row>
    <row r="2633" spans="1:11" ht="15" customHeight="1" thickBot="1" x14ac:dyDescent="0.3">
      <c r="A2633" s="6"/>
      <c r="B2633" s="5"/>
      <c r="C2633" s="161"/>
      <c r="D2633" s="162"/>
      <c r="E2633" s="163"/>
      <c r="G2633" s="6"/>
      <c r="H2633" s="5"/>
      <c r="I2633" s="161"/>
      <c r="J2633" s="162"/>
      <c r="K2633" s="163"/>
    </row>
    <row r="2634" spans="1:11" ht="15" customHeight="1" thickBot="1" x14ac:dyDescent="0.3">
      <c r="A2634" s="6"/>
      <c r="B2634" s="5"/>
      <c r="C2634" s="161" t="e">
        <f>"Cosmetic Code: "&amp;VLOOKUP(E2613,INVENTORY!$A$2:$Q$96,15,FALSE)</f>
        <v>#N/A</v>
      </c>
      <c r="D2634" s="162"/>
      <c r="E2634" s="163"/>
      <c r="G2634" s="6"/>
      <c r="H2634" s="5"/>
      <c r="I2634" s="161" t="e">
        <f>"Cosmetic Code: "&amp;VLOOKUP(K2613,INVENTORY!$A$2:$Q$96,15,FALSE)</f>
        <v>#N/A</v>
      </c>
      <c r="J2634" s="162"/>
      <c r="K2634" s="163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4" t="s">
        <v>119</v>
      </c>
      <c r="E2638" s="165"/>
      <c r="G2638" s="3" t="s">
        <v>0</v>
      </c>
      <c r="H2638" s="2" t="s">
        <v>0</v>
      </c>
      <c r="I2638" s="1"/>
      <c r="J2638" s="164" t="s">
        <v>119</v>
      </c>
      <c r="K2638" s="165"/>
    </row>
    <row r="2639" spans="1:11" ht="47.25" customHeight="1" thickBot="1" x14ac:dyDescent="0.3"/>
    <row r="2640" spans="1:11" ht="15" customHeight="1" x14ac:dyDescent="0.25">
      <c r="A2640" s="174" t="s">
        <v>105</v>
      </c>
      <c r="B2640" s="175"/>
      <c r="C2640" s="175"/>
      <c r="D2640" s="175"/>
      <c r="E2640" s="176"/>
      <c r="G2640" s="174" t="s">
        <v>105</v>
      </c>
      <c r="H2640" s="175"/>
      <c r="I2640" s="175"/>
      <c r="J2640" s="175"/>
      <c r="K2640" s="176"/>
    </row>
    <row r="2641" spans="1:11" ht="15.75" customHeight="1" thickBot="1" x14ac:dyDescent="0.3">
      <c r="A2641" s="177"/>
      <c r="B2641" s="178"/>
      <c r="C2641" s="178"/>
      <c r="D2641" s="178"/>
      <c r="E2641" s="179"/>
      <c r="G2641" s="177"/>
      <c r="H2641" s="178"/>
      <c r="I2641" s="178"/>
      <c r="J2641" s="178"/>
      <c r="K2641" s="179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48</v>
      </c>
      <c r="G2642" s="11"/>
      <c r="H2642" s="10"/>
      <c r="I2642" s="10"/>
      <c r="J2642" s="33" t="s">
        <v>42</v>
      </c>
      <c r="K2642" s="42">
        <f>'Data-PULLDOWNS'!$B$3*3+E2613</f>
        <v>49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45952.531971875003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45952.531971875003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VLOOKUP(E2642,INVENTORY!$A$2:$N$96,10,FALSE)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VLOOKUP(K2642,INVENTORY!$A$2:$N$96,10,FALSE)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VLOOKUP(E2642,INVENTORY!$A$2:$N$96,2,FALSE)</f>
        <v>#N/A</v>
      </c>
      <c r="C2645" s="36" t="str">
        <f>"Model: "</f>
        <v xml:space="preserve">Model: </v>
      </c>
      <c r="D2645" s="40" t="e">
        <f>VLOOKUP(E2642,INVENTORY!$A$2:$N$96,3,FALSE)</f>
        <v>#N/A</v>
      </c>
      <c r="E2645" s="38"/>
      <c r="G2645" s="34" t="str">
        <f>"Make: "</f>
        <v xml:space="preserve">Make: </v>
      </c>
      <c r="H2645" s="35" t="e">
        <f>VLOOKUP(K2642,INVENTORY!$A$2:$N$96,2,FALSE)</f>
        <v>#N/A</v>
      </c>
      <c r="I2645" s="36" t="str">
        <f>"Model: "</f>
        <v xml:space="preserve">Model: </v>
      </c>
      <c r="J2645" s="40" t="e">
        <f>VLOOKUP(K2642,INVENTORY!$A$2:$N$96,3,FALSE)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VLOOKUP(E2642,INVENTORY!$A$2:$N$96,4,FALSE)&amp;" / "&amp;VLOOKUP(E2642,INVENTORY!$A$2:$N$96,5,FALSE)&amp;"GHz"</f>
        <v>#N/A</v>
      </c>
      <c r="C2646" s="36"/>
      <c r="D2646" s="36" t="str">
        <f>"Memory: "</f>
        <v xml:space="preserve">Memory: </v>
      </c>
      <c r="E2646" s="75" t="e">
        <f>VLOOKUP(E2642,INVENTORY!$A$2:$N$96,6,FALSE)</f>
        <v>#N/A</v>
      </c>
      <c r="G2646" s="34" t="str">
        <f>"CPU/Speed: "</f>
        <v xml:space="preserve">CPU/Speed: </v>
      </c>
      <c r="H2646" s="35" t="e">
        <f>VLOOKUP(K2642,INVENTORY!$A$2:$N$96,4,FALSE)&amp;" / "&amp;VLOOKUP(K2642,INVENTORY!$A$2:$N$96,5,FALSE)&amp;"GHz"</f>
        <v>#N/A</v>
      </c>
      <c r="I2646" s="36"/>
      <c r="J2646" s="36" t="str">
        <f>"Memory: "</f>
        <v xml:space="preserve">Memory: </v>
      </c>
      <c r="K2646" s="75" t="e">
        <f>VLOOKUP(K2642,INVENTORY!$A$2:$N$96,6,FALSE)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0" t="s">
        <v>10</v>
      </c>
      <c r="B2648" s="181"/>
      <c r="C2648" s="87" t="s">
        <v>1</v>
      </c>
      <c r="D2648" s="87" t="s">
        <v>9</v>
      </c>
      <c r="E2648" s="72" t="s">
        <v>8</v>
      </c>
      <c r="G2648" s="180" t="s">
        <v>10</v>
      </c>
      <c r="H2648" s="181"/>
      <c r="I2648" s="87" t="s">
        <v>1</v>
      </c>
      <c r="J2648" s="87" t="s">
        <v>9</v>
      </c>
      <c r="K2648" s="72" t="s">
        <v>8</v>
      </c>
    </row>
    <row r="2649" spans="1:11" x14ac:dyDescent="0.25">
      <c r="A2649" s="166" t="s">
        <v>96</v>
      </c>
      <c r="B2649" s="167"/>
      <c r="C2649" s="86" t="s">
        <v>13</v>
      </c>
      <c r="D2649" s="9"/>
      <c r="E2649" s="8"/>
      <c r="G2649" s="166" t="s">
        <v>96</v>
      </c>
      <c r="H2649" s="167"/>
      <c r="I2649" s="86" t="s">
        <v>13</v>
      </c>
      <c r="J2649" s="9"/>
      <c r="K2649" s="8"/>
    </row>
    <row r="2650" spans="1:11" x14ac:dyDescent="0.25">
      <c r="A2650" s="166" t="s">
        <v>98</v>
      </c>
      <c r="B2650" s="167"/>
      <c r="C2650" s="86" t="s">
        <v>13</v>
      </c>
      <c r="D2650" s="9"/>
      <c r="E2650" s="8"/>
      <c r="G2650" s="166" t="s">
        <v>98</v>
      </c>
      <c r="H2650" s="167"/>
      <c r="I2650" s="86" t="s">
        <v>13</v>
      </c>
      <c r="J2650" s="9"/>
      <c r="K2650" s="8"/>
    </row>
    <row r="2651" spans="1:11" x14ac:dyDescent="0.25">
      <c r="A2651" s="166" t="s">
        <v>97</v>
      </c>
      <c r="B2651" s="167"/>
      <c r="C2651" s="86" t="s">
        <v>13</v>
      </c>
      <c r="D2651" s="9"/>
      <c r="E2651" s="8"/>
      <c r="G2651" s="166" t="s">
        <v>97</v>
      </c>
      <c r="H2651" s="167"/>
      <c r="I2651" s="86" t="s">
        <v>13</v>
      </c>
      <c r="J2651" s="9"/>
      <c r="K2651" s="8"/>
    </row>
    <row r="2652" spans="1:11" x14ac:dyDescent="0.25">
      <c r="A2652" s="166" t="s">
        <v>7</v>
      </c>
      <c r="B2652" s="167"/>
      <c r="C2652" s="86" t="s">
        <v>13</v>
      </c>
      <c r="D2652" s="9"/>
      <c r="E2652" s="8"/>
      <c r="G2652" s="166" t="s">
        <v>7</v>
      </c>
      <c r="H2652" s="167"/>
      <c r="I2652" s="86" t="s">
        <v>13</v>
      </c>
      <c r="J2652" s="9"/>
      <c r="K2652" s="8"/>
    </row>
    <row r="2653" spans="1:11" x14ac:dyDescent="0.25">
      <c r="A2653" s="166" t="s">
        <v>99</v>
      </c>
      <c r="B2653" s="167"/>
      <c r="C2653" s="86" t="s">
        <v>13</v>
      </c>
      <c r="D2653" s="9"/>
      <c r="E2653" s="8"/>
      <c r="G2653" s="166" t="s">
        <v>99</v>
      </c>
      <c r="H2653" s="167"/>
      <c r="I2653" s="86" t="s">
        <v>13</v>
      </c>
      <c r="J2653" s="9"/>
      <c r="K2653" s="8"/>
    </row>
    <row r="2654" spans="1:11" x14ac:dyDescent="0.25">
      <c r="A2654" s="166" t="s">
        <v>6</v>
      </c>
      <c r="B2654" s="167"/>
      <c r="C2654" s="86" t="s">
        <v>13</v>
      </c>
      <c r="D2654" s="9"/>
      <c r="E2654" s="8"/>
      <c r="G2654" s="166" t="s">
        <v>6</v>
      </c>
      <c r="H2654" s="167"/>
      <c r="I2654" s="86" t="s">
        <v>13</v>
      </c>
      <c r="J2654" s="9"/>
      <c r="K2654" s="8"/>
    </row>
    <row r="2655" spans="1:11" x14ac:dyDescent="0.25">
      <c r="A2655" s="166"/>
      <c r="B2655" s="167"/>
      <c r="C2655" s="86"/>
      <c r="D2655" s="9"/>
      <c r="E2655" s="8"/>
      <c r="G2655" s="166"/>
      <c r="H2655" s="167"/>
      <c r="I2655" s="86"/>
      <c r="J2655" s="9"/>
      <c r="K2655" s="8"/>
    </row>
    <row r="2656" spans="1:11" x14ac:dyDescent="0.25">
      <c r="A2656" s="166"/>
      <c r="B2656" s="167"/>
      <c r="C2656" s="86"/>
      <c r="D2656" s="9"/>
      <c r="E2656" s="8"/>
      <c r="G2656" s="166"/>
      <c r="H2656" s="167"/>
      <c r="I2656" s="86"/>
      <c r="J2656" s="9"/>
      <c r="K2656" s="8"/>
    </row>
    <row r="2657" spans="1:11" ht="15.75" thickBot="1" x14ac:dyDescent="0.3">
      <c r="A2657" s="168" t="s">
        <v>14</v>
      </c>
      <c r="B2657" s="169"/>
      <c r="C2657" s="169"/>
      <c r="D2657" s="169"/>
      <c r="E2657" s="170"/>
      <c r="G2657" s="168" t="s">
        <v>14</v>
      </c>
      <c r="H2657" s="169"/>
      <c r="I2657" s="169"/>
      <c r="J2657" s="169"/>
      <c r="K2657" s="170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VLOOKUP(E2642,INVENTORY!$A$2:$N$96,7,FALSE)</f>
        <v>#N/A</v>
      </c>
      <c r="D2659" s="74" t="e">
        <f>VLOOKUP(E2642,INVENTORY!$A$2:$N$96,8,FALSE)</f>
        <v>#N/A</v>
      </c>
      <c r="E2659" s="74" t="e">
        <f>VLOOKUP(E2642,INVENTORY!$A$2:$N$96,9,FALSE)</f>
        <v>#N/A</v>
      </c>
      <c r="G2659" s="74"/>
      <c r="H2659" s="74"/>
      <c r="I2659" s="74" t="e">
        <f>VLOOKUP(K2642,INVENTORY!$A$2:$N$96,7,FALSE)</f>
        <v>#N/A</v>
      </c>
      <c r="J2659" s="74" t="e">
        <f>VLOOKUP(K2642,INVENTORY!$A$2:$N$96,8,FALSE)</f>
        <v>#N/A</v>
      </c>
      <c r="K2659" s="74" t="e">
        <f>VLOOKUP(K2642,INVENTORY!$A$2:$N$96,9,FALSE)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1" t="e">
        <f>"Function Code: "&amp;VLOOKUP(E2642,INVENTORY!$A$2:$Q$96,14,FALSE)</f>
        <v>#N/A</v>
      </c>
      <c r="D2661" s="172"/>
      <c r="E2661" s="173"/>
      <c r="G2661" s="6" t="s">
        <v>4</v>
      </c>
      <c r="H2661" s="5"/>
      <c r="I2661" s="171" t="e">
        <f>"Function Code: "&amp;VLOOKUP(K2642,INVENTORY!$A$2:$Q$96,14,FALSE)</f>
        <v>#N/A</v>
      </c>
      <c r="J2661" s="172"/>
      <c r="K2661" s="173"/>
    </row>
    <row r="2662" spans="1:11" ht="15" customHeight="1" thickBot="1" x14ac:dyDescent="0.3">
      <c r="A2662" s="6"/>
      <c r="B2662" s="5"/>
      <c r="C2662" s="161"/>
      <c r="D2662" s="162"/>
      <c r="E2662" s="163"/>
      <c r="G2662" s="6"/>
      <c r="H2662" s="5"/>
      <c r="I2662" s="161"/>
      <c r="J2662" s="162"/>
      <c r="K2662" s="163"/>
    </row>
    <row r="2663" spans="1:11" ht="15" customHeight="1" thickBot="1" x14ac:dyDescent="0.3">
      <c r="A2663" s="6"/>
      <c r="B2663" s="5"/>
      <c r="C2663" s="161" t="e">
        <f>"Cosmetic Code: "&amp;VLOOKUP(E2642,INVENTORY!$A$2:$Q$96,15,FALSE)</f>
        <v>#N/A</v>
      </c>
      <c r="D2663" s="162"/>
      <c r="E2663" s="163"/>
      <c r="G2663" s="6"/>
      <c r="H2663" s="5"/>
      <c r="I2663" s="161" t="e">
        <f>"Cosmetic Code: "&amp;VLOOKUP(K2642,INVENTORY!$A$2:$Q$96,15,FALSE)</f>
        <v>#N/A</v>
      </c>
      <c r="J2663" s="162"/>
      <c r="K2663" s="163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4" t="s">
        <v>119</v>
      </c>
      <c r="E2667" s="165"/>
      <c r="G2667" s="3" t="s">
        <v>0</v>
      </c>
      <c r="H2667" s="2" t="s">
        <v>0</v>
      </c>
      <c r="I2667" s="1"/>
      <c r="J2667" s="164" t="s">
        <v>119</v>
      </c>
      <c r="K2667" s="165"/>
    </row>
    <row r="2668" spans="1:11" ht="15.75" thickBot="1" x14ac:dyDescent="0.3"/>
    <row r="2669" spans="1:11" ht="15" customHeight="1" x14ac:dyDescent="0.25">
      <c r="A2669" s="174" t="s">
        <v>105</v>
      </c>
      <c r="B2669" s="175"/>
      <c r="C2669" s="175"/>
      <c r="D2669" s="175"/>
      <c r="E2669" s="176"/>
      <c r="G2669" s="174" t="s">
        <v>105</v>
      </c>
      <c r="H2669" s="175"/>
      <c r="I2669" s="175"/>
      <c r="J2669" s="175"/>
      <c r="K2669" s="176"/>
    </row>
    <row r="2670" spans="1:11" ht="15.75" customHeight="1" thickBot="1" x14ac:dyDescent="0.3">
      <c r="A2670" s="177"/>
      <c r="B2670" s="178"/>
      <c r="C2670" s="178"/>
      <c r="D2670" s="178"/>
      <c r="E2670" s="179"/>
      <c r="G2670" s="177"/>
      <c r="H2670" s="178"/>
      <c r="I2670" s="178"/>
      <c r="J2670" s="178"/>
      <c r="K2670" s="179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48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45952.531971875003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45952.531971875003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VLOOKUP(E2671,INVENTORY!$A$2:$N$96,10,FALSE)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VLOOKUP(K2671,INVENTORY!$A$2:$N$96,10,FALSE)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VLOOKUP(E2671,INVENTORY!$A$2:$N$96,2,FALSE)</f>
        <v>#N/A</v>
      </c>
      <c r="C2674" s="36" t="str">
        <f>"Model: "</f>
        <v xml:space="preserve">Model: </v>
      </c>
      <c r="D2674" s="40" t="e">
        <f>VLOOKUP(E2671,INVENTORY!$A$2:$N$96,3,FALSE)</f>
        <v>#N/A</v>
      </c>
      <c r="E2674" s="38"/>
      <c r="G2674" s="34" t="str">
        <f>"Make: "</f>
        <v xml:space="preserve">Make: </v>
      </c>
      <c r="H2674" s="35" t="e">
        <f>VLOOKUP(K2671,INVENTORY!$A$2:$N$96,2,FALSE)</f>
        <v>#N/A</v>
      </c>
      <c r="I2674" s="36" t="str">
        <f>"Model: "</f>
        <v xml:space="preserve">Model: </v>
      </c>
      <c r="J2674" s="40" t="e">
        <f>VLOOKUP(K2671,INVENTORY!$A$2:$N$96,3,FALSE)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VLOOKUP(E2671,INVENTORY!$A$2:$N$96,4,FALSE)&amp;" / "&amp;VLOOKUP(E2671,INVENTORY!$A$2:$N$96,5,FALSE)&amp;"GHz"</f>
        <v>#N/A</v>
      </c>
      <c r="C2675" s="36"/>
      <c r="D2675" s="36" t="str">
        <f>"Memory: "</f>
        <v xml:space="preserve">Memory: </v>
      </c>
      <c r="E2675" s="41" t="e">
        <f>VLOOKUP(E2671,INVENTORY!$A$2:$N$96,6,FALSE)</f>
        <v>#N/A</v>
      </c>
      <c r="G2675" s="34" t="str">
        <f>"CPU/Speed: "</f>
        <v xml:space="preserve">CPU/Speed: </v>
      </c>
      <c r="H2675" s="35" t="e">
        <f>VLOOKUP(K2671,INVENTORY!$A$2:$N$96,4,FALSE)&amp;" / "&amp;VLOOKUP(K2671,INVENTORY!$A$2:$N$96,5,FALSE)&amp;"GHz"</f>
        <v>#N/A</v>
      </c>
      <c r="I2675" s="36"/>
      <c r="J2675" s="36" t="str">
        <f>"Memory: "</f>
        <v xml:space="preserve">Memory: </v>
      </c>
      <c r="K2675" s="75" t="e">
        <f>VLOOKUP(K2671,INVENTORY!$A$2:$N$96,6,FALSE)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0" t="s">
        <v>10</v>
      </c>
      <c r="B2677" s="181"/>
      <c r="C2677" s="87" t="s">
        <v>1</v>
      </c>
      <c r="D2677" s="87" t="s">
        <v>9</v>
      </c>
      <c r="E2677" s="72" t="s">
        <v>8</v>
      </c>
      <c r="G2677" s="180" t="s">
        <v>10</v>
      </c>
      <c r="H2677" s="181"/>
      <c r="I2677" s="87" t="s">
        <v>1</v>
      </c>
      <c r="J2677" s="87" t="s">
        <v>9</v>
      </c>
      <c r="K2677" s="72" t="s">
        <v>8</v>
      </c>
    </row>
    <row r="2678" spans="1:11" x14ac:dyDescent="0.25">
      <c r="A2678" s="166" t="s">
        <v>96</v>
      </c>
      <c r="B2678" s="167"/>
      <c r="C2678" s="86" t="s">
        <v>13</v>
      </c>
      <c r="D2678" s="9"/>
      <c r="E2678" s="8"/>
      <c r="G2678" s="166" t="s">
        <v>96</v>
      </c>
      <c r="H2678" s="167"/>
      <c r="I2678" s="86" t="s">
        <v>13</v>
      </c>
      <c r="J2678" s="9"/>
      <c r="K2678" s="8"/>
    </row>
    <row r="2679" spans="1:11" x14ac:dyDescent="0.25">
      <c r="A2679" s="166" t="s">
        <v>98</v>
      </c>
      <c r="B2679" s="167"/>
      <c r="C2679" s="86" t="s">
        <v>13</v>
      </c>
      <c r="D2679" s="9"/>
      <c r="E2679" s="8"/>
      <c r="G2679" s="166" t="s">
        <v>98</v>
      </c>
      <c r="H2679" s="167"/>
      <c r="I2679" s="86" t="s">
        <v>13</v>
      </c>
      <c r="J2679" s="9"/>
      <c r="K2679" s="8"/>
    </row>
    <row r="2680" spans="1:11" x14ac:dyDescent="0.25">
      <c r="A2680" s="166" t="s">
        <v>97</v>
      </c>
      <c r="B2680" s="167"/>
      <c r="C2680" s="86" t="s">
        <v>13</v>
      </c>
      <c r="D2680" s="9"/>
      <c r="E2680" s="8"/>
      <c r="G2680" s="166" t="s">
        <v>97</v>
      </c>
      <c r="H2680" s="167"/>
      <c r="I2680" s="86" t="s">
        <v>13</v>
      </c>
      <c r="J2680" s="9"/>
      <c r="K2680" s="8"/>
    </row>
    <row r="2681" spans="1:11" x14ac:dyDescent="0.25">
      <c r="A2681" s="166" t="s">
        <v>7</v>
      </c>
      <c r="B2681" s="167"/>
      <c r="C2681" s="86" t="s">
        <v>13</v>
      </c>
      <c r="D2681" s="9"/>
      <c r="E2681" s="8"/>
      <c r="G2681" s="166" t="s">
        <v>7</v>
      </c>
      <c r="H2681" s="167"/>
      <c r="I2681" s="86" t="s">
        <v>13</v>
      </c>
      <c r="J2681" s="9"/>
      <c r="K2681" s="8"/>
    </row>
    <row r="2682" spans="1:11" x14ac:dyDescent="0.25">
      <c r="A2682" s="166" t="s">
        <v>99</v>
      </c>
      <c r="B2682" s="167"/>
      <c r="C2682" s="86" t="s">
        <v>13</v>
      </c>
      <c r="D2682" s="9"/>
      <c r="E2682" s="8"/>
      <c r="G2682" s="166" t="s">
        <v>99</v>
      </c>
      <c r="H2682" s="167"/>
      <c r="I2682" s="86" t="s">
        <v>13</v>
      </c>
      <c r="J2682" s="9"/>
      <c r="K2682" s="8"/>
    </row>
    <row r="2683" spans="1:11" x14ac:dyDescent="0.25">
      <c r="A2683" s="166" t="s">
        <v>6</v>
      </c>
      <c r="B2683" s="167"/>
      <c r="C2683" s="86" t="s">
        <v>13</v>
      </c>
      <c r="D2683" s="9"/>
      <c r="E2683" s="8"/>
      <c r="G2683" s="166" t="s">
        <v>6</v>
      </c>
      <c r="H2683" s="167"/>
      <c r="I2683" s="86" t="s">
        <v>13</v>
      </c>
      <c r="J2683" s="9"/>
      <c r="K2683" s="8"/>
    </row>
    <row r="2684" spans="1:11" x14ac:dyDescent="0.25">
      <c r="A2684" s="166"/>
      <c r="B2684" s="167"/>
      <c r="C2684" s="86"/>
      <c r="D2684" s="9"/>
      <c r="E2684" s="8"/>
      <c r="G2684" s="166"/>
      <c r="H2684" s="167"/>
      <c r="I2684" s="86"/>
      <c r="J2684" s="9"/>
      <c r="K2684" s="8"/>
    </row>
    <row r="2685" spans="1:11" x14ac:dyDescent="0.25">
      <c r="A2685" s="166"/>
      <c r="B2685" s="167"/>
      <c r="C2685" s="86"/>
      <c r="D2685" s="9"/>
      <c r="E2685" s="8"/>
      <c r="G2685" s="166"/>
      <c r="H2685" s="167"/>
      <c r="I2685" s="86"/>
      <c r="J2685" s="9"/>
      <c r="K2685" s="8"/>
    </row>
    <row r="2686" spans="1:11" ht="15.75" thickBot="1" x14ac:dyDescent="0.3">
      <c r="A2686" s="168" t="s">
        <v>14</v>
      </c>
      <c r="B2686" s="169"/>
      <c r="C2686" s="169"/>
      <c r="D2686" s="169"/>
      <c r="E2686" s="170"/>
      <c r="G2686" s="168" t="s">
        <v>14</v>
      </c>
      <c r="H2686" s="169"/>
      <c r="I2686" s="169"/>
      <c r="J2686" s="169"/>
      <c r="K2686" s="170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VLOOKUP(E2671,INVENTORY!$A$2:$N$96,7,FALSE)</f>
        <v>#N/A</v>
      </c>
      <c r="D2688" s="74" t="e">
        <f>VLOOKUP(E2671,INVENTORY!$A$2:$N$96,8,FALSE)</f>
        <v>#N/A</v>
      </c>
      <c r="E2688" s="74" t="e">
        <f>VLOOKUP(E2671,INVENTORY!$A$2:$N$96,9,FALSE)</f>
        <v>#N/A</v>
      </c>
      <c r="G2688" s="74"/>
      <c r="H2688" s="74"/>
      <c r="I2688" s="74" t="e">
        <f>VLOOKUP(K2671,INVENTORY!$A$2:$N$96,7,FALSE)</f>
        <v>#N/A</v>
      </c>
      <c r="J2688" s="74" t="e">
        <f>VLOOKUP(K2671,INVENTORY!$A$2:$N$96,8,FALSE)</f>
        <v>#N/A</v>
      </c>
      <c r="K2688" s="74" t="e">
        <f>VLOOKUP(K2671,INVENTORY!$A$2:$N$96,9,FALSE)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1" t="e">
        <f>"Function Code: "&amp;VLOOKUP(E2671,INVENTORY!$A$2:$Q$96,14,FALSE)</f>
        <v>#N/A</v>
      </c>
      <c r="D2690" s="172"/>
      <c r="E2690" s="173"/>
      <c r="G2690" s="6" t="s">
        <v>4</v>
      </c>
      <c r="H2690" s="5"/>
      <c r="I2690" s="171" t="e">
        <f>"Function Code: "&amp;VLOOKUP(K2671,INVENTORY!$A$2:$Q$96,14,FALSE)</f>
        <v>#N/A</v>
      </c>
      <c r="J2690" s="172"/>
      <c r="K2690" s="173"/>
    </row>
    <row r="2691" spans="1:11" ht="15" customHeight="1" thickBot="1" x14ac:dyDescent="0.3">
      <c r="A2691" s="6"/>
      <c r="B2691" s="5"/>
      <c r="C2691" s="161"/>
      <c r="D2691" s="162"/>
      <c r="E2691" s="163"/>
      <c r="G2691" s="6"/>
      <c r="H2691" s="5"/>
      <c r="I2691" s="161"/>
      <c r="J2691" s="162"/>
      <c r="K2691" s="163"/>
    </row>
    <row r="2692" spans="1:11" ht="15" customHeight="1" thickBot="1" x14ac:dyDescent="0.3">
      <c r="A2692" s="6"/>
      <c r="B2692" s="5"/>
      <c r="C2692" s="161" t="e">
        <f>"Cosmetic Code: "&amp;VLOOKUP(E2671,INVENTORY!$A$2:$Q$96,15,FALSE)</f>
        <v>#N/A</v>
      </c>
      <c r="D2692" s="162"/>
      <c r="E2692" s="163"/>
      <c r="G2692" s="6"/>
      <c r="H2692" s="5"/>
      <c r="I2692" s="161" t="e">
        <f>"Cosmetic Code: "&amp;VLOOKUP(K2671,INVENTORY!$A$2:$Q$96,15,FALSE)</f>
        <v>#N/A</v>
      </c>
      <c r="J2692" s="162"/>
      <c r="K2692" s="163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4" t="s">
        <v>119</v>
      </c>
      <c r="E2696" s="165"/>
      <c r="G2696" s="3" t="s">
        <v>0</v>
      </c>
      <c r="H2696" s="2" t="s">
        <v>0</v>
      </c>
      <c r="I2696" s="1"/>
      <c r="J2696" s="164" t="s">
        <v>119</v>
      </c>
      <c r="K2696" s="165"/>
    </row>
    <row r="2697" spans="1:11" ht="47.25" customHeight="1" thickBot="1" x14ac:dyDescent="0.3"/>
    <row r="2698" spans="1:11" ht="15" customHeight="1" x14ac:dyDescent="0.25">
      <c r="A2698" s="174" t="s">
        <v>105</v>
      </c>
      <c r="B2698" s="175"/>
      <c r="C2698" s="175"/>
      <c r="D2698" s="175"/>
      <c r="E2698" s="176"/>
      <c r="G2698" s="174" t="s">
        <v>105</v>
      </c>
      <c r="H2698" s="175"/>
      <c r="I2698" s="175"/>
      <c r="J2698" s="175"/>
      <c r="K2698" s="176"/>
    </row>
    <row r="2699" spans="1:11" ht="15.75" customHeight="1" thickBot="1" x14ac:dyDescent="0.3">
      <c r="A2699" s="177"/>
      <c r="B2699" s="178"/>
      <c r="C2699" s="178"/>
      <c r="D2699" s="178"/>
      <c r="E2699" s="179"/>
      <c r="G2699" s="177"/>
      <c r="H2699" s="178"/>
      <c r="I2699" s="178"/>
      <c r="J2699" s="178"/>
      <c r="K2699" s="179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49</v>
      </c>
      <c r="G2700" s="11"/>
      <c r="H2700" s="10"/>
      <c r="I2700" s="10"/>
      <c r="J2700" s="33" t="s">
        <v>42</v>
      </c>
      <c r="K2700" s="42">
        <f>'Data-PULLDOWNS'!$B$3*3+E2671</f>
        <v>50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45952.531971875003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45952.531971875003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VLOOKUP(E2700,INVENTORY!$A$2:$N$96,10,FALSE)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VLOOKUP(K2700,INVENTORY!$A$2:$N$96,10,FALSE)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VLOOKUP(E2700,INVENTORY!$A$2:$N$96,2,FALSE)</f>
        <v>#N/A</v>
      </c>
      <c r="C2703" s="36" t="str">
        <f>"Model: "</f>
        <v xml:space="preserve">Model: </v>
      </c>
      <c r="D2703" s="40" t="e">
        <f>VLOOKUP(E2700,INVENTORY!$A$2:$N$96,3,FALSE)</f>
        <v>#N/A</v>
      </c>
      <c r="E2703" s="38"/>
      <c r="G2703" s="34" t="str">
        <f>"Make: "</f>
        <v xml:space="preserve">Make: </v>
      </c>
      <c r="H2703" s="35" t="e">
        <f>VLOOKUP(K2700,INVENTORY!$A$2:$N$96,2,FALSE)</f>
        <v>#N/A</v>
      </c>
      <c r="I2703" s="36" t="str">
        <f>"Model: "</f>
        <v xml:space="preserve">Model: </v>
      </c>
      <c r="J2703" s="40" t="e">
        <f>VLOOKUP(K2700,INVENTORY!$A$2:$N$96,3,FALSE)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VLOOKUP(E2700,INVENTORY!$A$2:$N$96,4,FALSE)&amp;" / "&amp;VLOOKUP(E2700,INVENTORY!$A$2:$N$96,5,FALSE)&amp;"GHz"</f>
        <v>#N/A</v>
      </c>
      <c r="C2704" s="36"/>
      <c r="D2704" s="36" t="str">
        <f>"Memory: "</f>
        <v xml:space="preserve">Memory: </v>
      </c>
      <c r="E2704" s="75" t="e">
        <f>VLOOKUP(E2700,INVENTORY!$A$2:$N$96,6,FALSE)</f>
        <v>#N/A</v>
      </c>
      <c r="G2704" s="34" t="str">
        <f>"CPU/Speed: "</f>
        <v xml:space="preserve">CPU/Speed: </v>
      </c>
      <c r="H2704" s="35" t="e">
        <f>VLOOKUP(K2700,INVENTORY!$A$2:$N$96,4,FALSE)&amp;" / "&amp;VLOOKUP(K2700,INVENTORY!$A$2:$N$96,5,FALSE)&amp;"GHz"</f>
        <v>#N/A</v>
      </c>
      <c r="I2704" s="36"/>
      <c r="J2704" s="36" t="str">
        <f>"Memory: "</f>
        <v xml:space="preserve">Memory: </v>
      </c>
      <c r="K2704" s="75" t="e">
        <f>VLOOKUP(K2700,INVENTORY!$A$2:$N$96,6,FALSE)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0" t="s">
        <v>10</v>
      </c>
      <c r="B2706" s="181"/>
      <c r="C2706" s="87" t="s">
        <v>1</v>
      </c>
      <c r="D2706" s="87" t="s">
        <v>9</v>
      </c>
      <c r="E2706" s="72" t="s">
        <v>8</v>
      </c>
      <c r="G2706" s="180" t="s">
        <v>10</v>
      </c>
      <c r="H2706" s="181"/>
      <c r="I2706" s="87" t="s">
        <v>1</v>
      </c>
      <c r="J2706" s="87" t="s">
        <v>9</v>
      </c>
      <c r="K2706" s="72" t="s">
        <v>8</v>
      </c>
    </row>
    <row r="2707" spans="1:11" x14ac:dyDescent="0.25">
      <c r="A2707" s="166" t="s">
        <v>96</v>
      </c>
      <c r="B2707" s="167"/>
      <c r="C2707" s="86" t="s">
        <v>13</v>
      </c>
      <c r="D2707" s="9"/>
      <c r="E2707" s="8"/>
      <c r="G2707" s="166" t="s">
        <v>96</v>
      </c>
      <c r="H2707" s="167"/>
      <c r="I2707" s="86" t="s">
        <v>13</v>
      </c>
      <c r="J2707" s="9"/>
      <c r="K2707" s="8"/>
    </row>
    <row r="2708" spans="1:11" x14ac:dyDescent="0.25">
      <c r="A2708" s="166" t="s">
        <v>98</v>
      </c>
      <c r="B2708" s="167"/>
      <c r="C2708" s="86" t="s">
        <v>13</v>
      </c>
      <c r="D2708" s="9"/>
      <c r="E2708" s="8"/>
      <c r="G2708" s="166" t="s">
        <v>98</v>
      </c>
      <c r="H2708" s="167"/>
      <c r="I2708" s="86" t="s">
        <v>13</v>
      </c>
      <c r="J2708" s="9"/>
      <c r="K2708" s="8"/>
    </row>
    <row r="2709" spans="1:11" x14ac:dyDescent="0.25">
      <c r="A2709" s="166" t="s">
        <v>97</v>
      </c>
      <c r="B2709" s="167"/>
      <c r="C2709" s="86" t="s">
        <v>13</v>
      </c>
      <c r="D2709" s="9"/>
      <c r="E2709" s="8"/>
      <c r="G2709" s="166" t="s">
        <v>97</v>
      </c>
      <c r="H2709" s="167"/>
      <c r="I2709" s="86" t="s">
        <v>13</v>
      </c>
      <c r="J2709" s="9"/>
      <c r="K2709" s="8"/>
    </row>
    <row r="2710" spans="1:11" x14ac:dyDescent="0.25">
      <c r="A2710" s="166" t="s">
        <v>7</v>
      </c>
      <c r="B2710" s="167"/>
      <c r="C2710" s="86" t="s">
        <v>13</v>
      </c>
      <c r="D2710" s="9"/>
      <c r="E2710" s="8"/>
      <c r="G2710" s="166" t="s">
        <v>7</v>
      </c>
      <c r="H2710" s="167"/>
      <c r="I2710" s="86" t="s">
        <v>13</v>
      </c>
      <c r="J2710" s="9"/>
      <c r="K2710" s="8"/>
    </row>
    <row r="2711" spans="1:11" x14ac:dyDescent="0.25">
      <c r="A2711" s="166" t="s">
        <v>99</v>
      </c>
      <c r="B2711" s="167"/>
      <c r="C2711" s="86" t="s">
        <v>13</v>
      </c>
      <c r="D2711" s="9"/>
      <c r="E2711" s="8"/>
      <c r="G2711" s="166" t="s">
        <v>99</v>
      </c>
      <c r="H2711" s="167"/>
      <c r="I2711" s="86" t="s">
        <v>13</v>
      </c>
      <c r="J2711" s="9"/>
      <c r="K2711" s="8"/>
    </row>
    <row r="2712" spans="1:11" x14ac:dyDescent="0.25">
      <c r="A2712" s="166" t="s">
        <v>6</v>
      </c>
      <c r="B2712" s="167"/>
      <c r="C2712" s="86" t="s">
        <v>13</v>
      </c>
      <c r="D2712" s="9"/>
      <c r="E2712" s="8"/>
      <c r="G2712" s="166" t="s">
        <v>6</v>
      </c>
      <c r="H2712" s="167"/>
      <c r="I2712" s="86" t="s">
        <v>13</v>
      </c>
      <c r="J2712" s="9"/>
      <c r="K2712" s="8"/>
    </row>
    <row r="2713" spans="1:11" x14ac:dyDescent="0.25">
      <c r="A2713" s="166"/>
      <c r="B2713" s="167"/>
      <c r="C2713" s="86"/>
      <c r="D2713" s="9"/>
      <c r="E2713" s="8"/>
      <c r="G2713" s="166"/>
      <c r="H2713" s="167"/>
      <c r="I2713" s="86"/>
      <c r="J2713" s="9"/>
      <c r="K2713" s="8"/>
    </row>
    <row r="2714" spans="1:11" x14ac:dyDescent="0.25">
      <c r="A2714" s="166"/>
      <c r="B2714" s="167"/>
      <c r="C2714" s="86"/>
      <c r="D2714" s="9"/>
      <c r="E2714" s="8"/>
      <c r="G2714" s="166"/>
      <c r="H2714" s="167"/>
      <c r="I2714" s="86"/>
      <c r="J2714" s="9"/>
      <c r="K2714" s="8"/>
    </row>
    <row r="2715" spans="1:11" ht="15.75" thickBot="1" x14ac:dyDescent="0.3">
      <c r="A2715" s="168" t="s">
        <v>14</v>
      </c>
      <c r="B2715" s="169"/>
      <c r="C2715" s="169"/>
      <c r="D2715" s="169"/>
      <c r="E2715" s="170"/>
      <c r="G2715" s="168" t="s">
        <v>14</v>
      </c>
      <c r="H2715" s="169"/>
      <c r="I2715" s="169"/>
      <c r="J2715" s="169"/>
      <c r="K2715" s="170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VLOOKUP(E2700,INVENTORY!$A$2:$N$96,7,FALSE)</f>
        <v>#N/A</v>
      </c>
      <c r="D2717" s="74" t="e">
        <f>VLOOKUP(E2700,INVENTORY!$A$2:$N$96,8,FALSE)</f>
        <v>#N/A</v>
      </c>
      <c r="E2717" s="74" t="e">
        <f>VLOOKUP(E2700,INVENTORY!$A$2:$N$96,9,FALSE)</f>
        <v>#N/A</v>
      </c>
      <c r="G2717" s="74"/>
      <c r="H2717" s="74"/>
      <c r="I2717" s="74" t="e">
        <f>VLOOKUP(K2700,INVENTORY!$A$2:$N$96,7,FALSE)</f>
        <v>#N/A</v>
      </c>
      <c r="J2717" s="74" t="e">
        <f>VLOOKUP(K2700,INVENTORY!$A$2:$N$96,8,FALSE)</f>
        <v>#N/A</v>
      </c>
      <c r="K2717" s="74" t="e">
        <f>VLOOKUP(K2700,INVENTORY!$A$2:$N$96,9,FALSE)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1" t="e">
        <f>"Function Code: "&amp;VLOOKUP(E2700,INVENTORY!$A$2:$Q$96,14,FALSE)</f>
        <v>#N/A</v>
      </c>
      <c r="D2719" s="172"/>
      <c r="E2719" s="173"/>
      <c r="G2719" s="6" t="s">
        <v>4</v>
      </c>
      <c r="H2719" s="5"/>
      <c r="I2719" s="171" t="e">
        <f>"Function Code: "&amp;VLOOKUP(K2700,INVENTORY!$A$2:$Q$96,14,FALSE)</f>
        <v>#N/A</v>
      </c>
      <c r="J2719" s="172"/>
      <c r="K2719" s="173"/>
    </row>
    <row r="2720" spans="1:11" ht="15" customHeight="1" thickBot="1" x14ac:dyDescent="0.3">
      <c r="A2720" s="6"/>
      <c r="B2720" s="5"/>
      <c r="C2720" s="161"/>
      <c r="D2720" s="162"/>
      <c r="E2720" s="163"/>
      <c r="G2720" s="6"/>
      <c r="H2720" s="5"/>
      <c r="I2720" s="161"/>
      <c r="J2720" s="162"/>
      <c r="K2720" s="163"/>
    </row>
    <row r="2721" spans="1:11" ht="15" customHeight="1" thickBot="1" x14ac:dyDescent="0.3">
      <c r="A2721" s="6"/>
      <c r="B2721" s="5"/>
      <c r="C2721" s="161" t="e">
        <f>"Cosmetic Code: "&amp;VLOOKUP(E2700,INVENTORY!$A$2:$Q$96,15,FALSE)</f>
        <v>#N/A</v>
      </c>
      <c r="D2721" s="162"/>
      <c r="E2721" s="163"/>
      <c r="G2721" s="6"/>
      <c r="H2721" s="5"/>
      <c r="I2721" s="161" t="e">
        <f>"Cosmetic Code: "&amp;VLOOKUP(K2700,INVENTORY!$A$2:$Q$96,15,FALSE)</f>
        <v>#N/A</v>
      </c>
      <c r="J2721" s="162"/>
      <c r="K2721" s="163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4" t="s">
        <v>119</v>
      </c>
      <c r="E2725" s="165"/>
      <c r="G2725" s="3" t="s">
        <v>0</v>
      </c>
      <c r="H2725" s="2" t="s">
        <v>0</v>
      </c>
      <c r="I2725" s="1"/>
      <c r="J2725" s="164" t="s">
        <v>119</v>
      </c>
      <c r="K2725" s="165"/>
    </row>
    <row r="2726" spans="1:11" ht="15.75" thickBot="1" x14ac:dyDescent="0.3"/>
    <row r="2727" spans="1:11" ht="15" customHeight="1" x14ac:dyDescent="0.25">
      <c r="A2727" s="174" t="s">
        <v>105</v>
      </c>
      <c r="B2727" s="175"/>
      <c r="C2727" s="175"/>
      <c r="D2727" s="175"/>
      <c r="E2727" s="176"/>
      <c r="G2727" s="174" t="s">
        <v>105</v>
      </c>
      <c r="H2727" s="175"/>
      <c r="I2727" s="175"/>
      <c r="J2727" s="175"/>
      <c r="K2727" s="176"/>
    </row>
    <row r="2728" spans="1:11" ht="15.75" customHeight="1" thickBot="1" x14ac:dyDescent="0.3">
      <c r="A2728" s="177"/>
      <c r="B2728" s="178"/>
      <c r="C2728" s="178"/>
      <c r="D2728" s="178"/>
      <c r="E2728" s="179"/>
      <c r="G2728" s="177"/>
      <c r="H2728" s="178"/>
      <c r="I2728" s="178"/>
      <c r="J2728" s="178"/>
      <c r="K2728" s="179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49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45952.531971875003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45952.531971875003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VLOOKUP(E2729,INVENTORY!$A$2:$N$96,10,FALSE)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VLOOKUP(K2729,INVENTORY!$A$2:$N$96,10,FALSE)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VLOOKUP(E2729,INVENTORY!$A$2:$N$96,2,FALSE)</f>
        <v>#N/A</v>
      </c>
      <c r="C2732" s="36" t="str">
        <f>"Model: "</f>
        <v xml:space="preserve">Model: </v>
      </c>
      <c r="D2732" s="40" t="e">
        <f>VLOOKUP(E2729,INVENTORY!$A$2:$N$96,3,FALSE)</f>
        <v>#N/A</v>
      </c>
      <c r="E2732" s="38"/>
      <c r="G2732" s="34" t="str">
        <f>"Make: "</f>
        <v xml:space="preserve">Make: </v>
      </c>
      <c r="H2732" s="35" t="e">
        <f>VLOOKUP(K2729,INVENTORY!$A$2:$N$96,2,FALSE)</f>
        <v>#N/A</v>
      </c>
      <c r="I2732" s="36" t="str">
        <f>"Model: "</f>
        <v xml:space="preserve">Model: </v>
      </c>
      <c r="J2732" s="40" t="e">
        <f>VLOOKUP(K2729,INVENTORY!$A$2:$N$96,3,FALSE)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VLOOKUP(E2729,INVENTORY!$A$2:$N$96,4,FALSE)&amp;" / "&amp;VLOOKUP(E2729,INVENTORY!$A$2:$N$96,5,FALSE)&amp;"GHz"</f>
        <v>#N/A</v>
      </c>
      <c r="C2733" s="36"/>
      <c r="D2733" s="36" t="str">
        <f>"Memory: "</f>
        <v xml:space="preserve">Memory: </v>
      </c>
      <c r="E2733" s="41" t="e">
        <f>VLOOKUP(E2729,INVENTORY!$A$2:$N$96,6,FALSE)</f>
        <v>#N/A</v>
      </c>
      <c r="G2733" s="34" t="str">
        <f>"CPU/Speed: "</f>
        <v xml:space="preserve">CPU/Speed: </v>
      </c>
      <c r="H2733" s="35" t="e">
        <f>VLOOKUP(K2729,INVENTORY!$A$2:$N$96,4,FALSE)&amp;" / "&amp;VLOOKUP(K2729,INVENTORY!$A$2:$N$96,5,FALSE)&amp;"GHz"</f>
        <v>#N/A</v>
      </c>
      <c r="I2733" s="36"/>
      <c r="J2733" s="36" t="str">
        <f>"Memory: "</f>
        <v xml:space="preserve">Memory: </v>
      </c>
      <c r="K2733" s="75" t="e">
        <f>VLOOKUP(K2729,INVENTORY!$A$2:$N$96,6,FALSE)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0" t="s">
        <v>10</v>
      </c>
      <c r="B2735" s="181"/>
      <c r="C2735" s="87" t="s">
        <v>1</v>
      </c>
      <c r="D2735" s="87" t="s">
        <v>9</v>
      </c>
      <c r="E2735" s="72" t="s">
        <v>8</v>
      </c>
      <c r="G2735" s="180" t="s">
        <v>10</v>
      </c>
      <c r="H2735" s="181"/>
      <c r="I2735" s="87" t="s">
        <v>1</v>
      </c>
      <c r="J2735" s="87" t="s">
        <v>9</v>
      </c>
      <c r="K2735" s="72" t="s">
        <v>8</v>
      </c>
    </row>
    <row r="2736" spans="1:11" x14ac:dyDescent="0.25">
      <c r="A2736" s="166" t="s">
        <v>96</v>
      </c>
      <c r="B2736" s="167"/>
      <c r="C2736" s="86" t="s">
        <v>13</v>
      </c>
      <c r="D2736" s="9"/>
      <c r="E2736" s="8"/>
      <c r="G2736" s="166" t="s">
        <v>96</v>
      </c>
      <c r="H2736" s="167"/>
      <c r="I2736" s="86" t="s">
        <v>13</v>
      </c>
      <c r="J2736" s="9"/>
      <c r="K2736" s="8"/>
    </row>
    <row r="2737" spans="1:11" x14ac:dyDescent="0.25">
      <c r="A2737" s="166" t="s">
        <v>98</v>
      </c>
      <c r="B2737" s="167"/>
      <c r="C2737" s="86" t="s">
        <v>13</v>
      </c>
      <c r="D2737" s="9"/>
      <c r="E2737" s="8"/>
      <c r="G2737" s="166" t="s">
        <v>98</v>
      </c>
      <c r="H2737" s="167"/>
      <c r="I2737" s="86" t="s">
        <v>13</v>
      </c>
      <c r="J2737" s="9"/>
      <c r="K2737" s="8"/>
    </row>
    <row r="2738" spans="1:11" x14ac:dyDescent="0.25">
      <c r="A2738" s="166" t="s">
        <v>97</v>
      </c>
      <c r="B2738" s="167"/>
      <c r="C2738" s="86" t="s">
        <v>13</v>
      </c>
      <c r="D2738" s="9"/>
      <c r="E2738" s="8"/>
      <c r="G2738" s="166" t="s">
        <v>97</v>
      </c>
      <c r="H2738" s="167"/>
      <c r="I2738" s="86" t="s">
        <v>13</v>
      </c>
      <c r="J2738" s="9"/>
      <c r="K2738" s="8"/>
    </row>
    <row r="2739" spans="1:11" x14ac:dyDescent="0.25">
      <c r="A2739" s="166" t="s">
        <v>7</v>
      </c>
      <c r="B2739" s="167"/>
      <c r="C2739" s="86" t="s">
        <v>13</v>
      </c>
      <c r="D2739" s="9"/>
      <c r="E2739" s="8"/>
      <c r="G2739" s="166" t="s">
        <v>7</v>
      </c>
      <c r="H2739" s="167"/>
      <c r="I2739" s="86" t="s">
        <v>13</v>
      </c>
      <c r="J2739" s="9"/>
      <c r="K2739" s="8"/>
    </row>
    <row r="2740" spans="1:11" x14ac:dyDescent="0.25">
      <c r="A2740" s="166" t="s">
        <v>99</v>
      </c>
      <c r="B2740" s="167"/>
      <c r="C2740" s="86" t="s">
        <v>13</v>
      </c>
      <c r="D2740" s="9"/>
      <c r="E2740" s="8"/>
      <c r="G2740" s="166" t="s">
        <v>99</v>
      </c>
      <c r="H2740" s="167"/>
      <c r="I2740" s="86" t="s">
        <v>13</v>
      </c>
      <c r="J2740" s="9"/>
      <c r="K2740" s="8"/>
    </row>
    <row r="2741" spans="1:11" x14ac:dyDescent="0.25">
      <c r="A2741" s="166" t="s">
        <v>6</v>
      </c>
      <c r="B2741" s="167"/>
      <c r="C2741" s="86" t="s">
        <v>13</v>
      </c>
      <c r="D2741" s="9"/>
      <c r="E2741" s="8"/>
      <c r="G2741" s="166" t="s">
        <v>6</v>
      </c>
      <c r="H2741" s="167"/>
      <c r="I2741" s="86" t="s">
        <v>13</v>
      </c>
      <c r="J2741" s="9"/>
      <c r="K2741" s="8"/>
    </row>
    <row r="2742" spans="1:11" x14ac:dyDescent="0.25">
      <c r="A2742" s="166"/>
      <c r="B2742" s="167"/>
      <c r="C2742" s="86"/>
      <c r="D2742" s="9"/>
      <c r="E2742" s="8"/>
      <c r="G2742" s="166"/>
      <c r="H2742" s="167"/>
      <c r="I2742" s="86"/>
      <c r="J2742" s="9"/>
      <c r="K2742" s="8"/>
    </row>
    <row r="2743" spans="1:11" x14ac:dyDescent="0.25">
      <c r="A2743" s="166"/>
      <c r="B2743" s="167"/>
      <c r="C2743" s="86"/>
      <c r="D2743" s="9"/>
      <c r="E2743" s="8"/>
      <c r="G2743" s="166"/>
      <c r="H2743" s="167"/>
      <c r="I2743" s="86"/>
      <c r="J2743" s="9"/>
      <c r="K2743" s="8"/>
    </row>
    <row r="2744" spans="1:11" ht="15.75" thickBot="1" x14ac:dyDescent="0.3">
      <c r="A2744" s="168" t="s">
        <v>14</v>
      </c>
      <c r="B2744" s="169"/>
      <c r="C2744" s="169"/>
      <c r="D2744" s="169"/>
      <c r="E2744" s="170"/>
      <c r="G2744" s="168" t="s">
        <v>14</v>
      </c>
      <c r="H2744" s="169"/>
      <c r="I2744" s="169"/>
      <c r="J2744" s="169"/>
      <c r="K2744" s="170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VLOOKUP(E2729,INVENTORY!$A$2:$N$96,7,FALSE)</f>
        <v>#N/A</v>
      </c>
      <c r="D2746" s="74" t="e">
        <f>VLOOKUP(E2729,INVENTORY!$A$2:$N$96,8,FALSE)</f>
        <v>#N/A</v>
      </c>
      <c r="E2746" s="74" t="e">
        <f>VLOOKUP(E2729,INVENTORY!$A$2:$N$96,9,FALSE)</f>
        <v>#N/A</v>
      </c>
      <c r="G2746" s="74"/>
      <c r="H2746" s="74"/>
      <c r="I2746" s="74" t="e">
        <f>VLOOKUP(K2729,INVENTORY!$A$2:$N$96,7,FALSE)</f>
        <v>#N/A</v>
      </c>
      <c r="J2746" s="74" t="e">
        <f>VLOOKUP(K2729,INVENTORY!$A$2:$N$96,8,FALSE)</f>
        <v>#N/A</v>
      </c>
      <c r="K2746" s="74" t="e">
        <f>VLOOKUP(K2729,INVENTORY!$A$2:$N$96,9,FALSE)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1" t="e">
        <f>"Function Code: "&amp;VLOOKUP(E2729,INVENTORY!$A$2:$Q$96,14,FALSE)</f>
        <v>#N/A</v>
      </c>
      <c r="D2748" s="172"/>
      <c r="E2748" s="173"/>
      <c r="G2748" s="6" t="s">
        <v>4</v>
      </c>
      <c r="H2748" s="5"/>
      <c r="I2748" s="171" t="e">
        <f>"Function Code: "&amp;VLOOKUP(K2729,INVENTORY!$A$2:$Q$96,14,FALSE)</f>
        <v>#N/A</v>
      </c>
      <c r="J2748" s="172"/>
      <c r="K2748" s="173"/>
    </row>
    <row r="2749" spans="1:11" ht="15" customHeight="1" thickBot="1" x14ac:dyDescent="0.3">
      <c r="A2749" s="6"/>
      <c r="B2749" s="5"/>
      <c r="C2749" s="161"/>
      <c r="D2749" s="162"/>
      <c r="E2749" s="163"/>
      <c r="G2749" s="6"/>
      <c r="H2749" s="5"/>
      <c r="I2749" s="161"/>
      <c r="J2749" s="162"/>
      <c r="K2749" s="163"/>
    </row>
    <row r="2750" spans="1:11" ht="15" customHeight="1" thickBot="1" x14ac:dyDescent="0.3">
      <c r="A2750" s="6"/>
      <c r="B2750" s="5"/>
      <c r="C2750" s="161" t="e">
        <f>"Cosmetic Code: "&amp;VLOOKUP(E2729,INVENTORY!$A$2:$Q$96,15,FALSE)</f>
        <v>#N/A</v>
      </c>
      <c r="D2750" s="162"/>
      <c r="E2750" s="163"/>
      <c r="G2750" s="6"/>
      <c r="H2750" s="5"/>
      <c r="I2750" s="161" t="e">
        <f>"Cosmetic Code: "&amp;VLOOKUP(K2729,INVENTORY!$A$2:$Q$96,15,FALSE)</f>
        <v>#N/A</v>
      </c>
      <c r="J2750" s="162"/>
      <c r="K2750" s="163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4" t="s">
        <v>119</v>
      </c>
      <c r="E2754" s="165"/>
      <c r="G2754" s="3" t="s">
        <v>0</v>
      </c>
      <c r="H2754" s="2" t="s">
        <v>0</v>
      </c>
      <c r="I2754" s="1"/>
      <c r="J2754" s="164" t="s">
        <v>119</v>
      </c>
      <c r="K2754" s="165"/>
    </row>
    <row r="2755" spans="1:11" ht="47.25" customHeight="1" thickBot="1" x14ac:dyDescent="0.3"/>
    <row r="2756" spans="1:11" ht="15" customHeight="1" x14ac:dyDescent="0.25">
      <c r="A2756" s="174" t="s">
        <v>105</v>
      </c>
      <c r="B2756" s="175"/>
      <c r="C2756" s="175"/>
      <c r="D2756" s="175"/>
      <c r="E2756" s="176"/>
      <c r="G2756" s="174" t="s">
        <v>105</v>
      </c>
      <c r="H2756" s="175"/>
      <c r="I2756" s="175"/>
      <c r="J2756" s="175"/>
      <c r="K2756" s="176"/>
    </row>
    <row r="2757" spans="1:11" ht="15.75" customHeight="1" thickBot="1" x14ac:dyDescent="0.3">
      <c r="A2757" s="177"/>
      <c r="B2757" s="178"/>
      <c r="C2757" s="178"/>
      <c r="D2757" s="178"/>
      <c r="E2757" s="179"/>
      <c r="G2757" s="177"/>
      <c r="H2757" s="178"/>
      <c r="I2757" s="178"/>
      <c r="J2757" s="178"/>
      <c r="K2757" s="179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50</v>
      </c>
      <c r="G2758" s="11"/>
      <c r="H2758" s="10"/>
      <c r="I2758" s="10"/>
      <c r="J2758" s="33" t="s">
        <v>42</v>
      </c>
      <c r="K2758" s="42">
        <f>'Data-PULLDOWNS'!$B$3*3+E2729</f>
        <v>51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45952.531971875003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45952.531971875003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VLOOKUP(E2758,INVENTORY!$A$2:$N$96,10,FALSE)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VLOOKUP(K2758,INVENTORY!$A$2:$N$96,10,FALSE)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VLOOKUP(E2758,INVENTORY!$A$2:$N$96,2,FALSE)</f>
        <v>#N/A</v>
      </c>
      <c r="C2761" s="36" t="str">
        <f>"Model: "</f>
        <v xml:space="preserve">Model: </v>
      </c>
      <c r="D2761" s="40" t="e">
        <f>VLOOKUP(E2758,INVENTORY!$A$2:$N$96,3,FALSE)</f>
        <v>#N/A</v>
      </c>
      <c r="E2761" s="38"/>
      <c r="G2761" s="34" t="str">
        <f>"Make: "</f>
        <v xml:space="preserve">Make: </v>
      </c>
      <c r="H2761" s="35" t="e">
        <f>VLOOKUP(K2758,INVENTORY!$A$2:$N$96,2,FALSE)</f>
        <v>#N/A</v>
      </c>
      <c r="I2761" s="36" t="str">
        <f>"Model: "</f>
        <v xml:space="preserve">Model: </v>
      </c>
      <c r="J2761" s="40" t="e">
        <f>VLOOKUP(K2758,INVENTORY!$A$2:$N$96,3,FALSE)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VLOOKUP(E2758,INVENTORY!$A$2:$N$96,4,FALSE)&amp;" / "&amp;VLOOKUP(E2758,INVENTORY!$A$2:$N$96,5,FALSE)&amp;"GHz"</f>
        <v>#N/A</v>
      </c>
      <c r="C2762" s="36"/>
      <c r="D2762" s="36" t="str">
        <f>"Memory: "</f>
        <v xml:space="preserve">Memory: </v>
      </c>
      <c r="E2762" s="75" t="e">
        <f>VLOOKUP(E2758,INVENTORY!$A$2:$N$96,6,FALSE)</f>
        <v>#N/A</v>
      </c>
      <c r="G2762" s="34" t="str">
        <f>"CPU/Speed: "</f>
        <v xml:space="preserve">CPU/Speed: </v>
      </c>
      <c r="H2762" s="35" t="e">
        <f>VLOOKUP(K2758,INVENTORY!$A$2:$N$96,4,FALSE)&amp;" / "&amp;VLOOKUP(K2758,INVENTORY!$A$2:$N$96,5,FALSE)&amp;"GHz"</f>
        <v>#N/A</v>
      </c>
      <c r="I2762" s="36"/>
      <c r="J2762" s="36" t="str">
        <f>"Memory: "</f>
        <v xml:space="preserve">Memory: </v>
      </c>
      <c r="K2762" s="75" t="e">
        <f>VLOOKUP(K2758,INVENTORY!$A$2:$N$96,6,FALSE)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0" t="s">
        <v>10</v>
      </c>
      <c r="B2764" s="181"/>
      <c r="C2764" s="87" t="s">
        <v>1</v>
      </c>
      <c r="D2764" s="87" t="s">
        <v>9</v>
      </c>
      <c r="E2764" s="72" t="s">
        <v>8</v>
      </c>
      <c r="G2764" s="180" t="s">
        <v>10</v>
      </c>
      <c r="H2764" s="181"/>
      <c r="I2764" s="87" t="s">
        <v>1</v>
      </c>
      <c r="J2764" s="87" t="s">
        <v>9</v>
      </c>
      <c r="K2764" s="72" t="s">
        <v>8</v>
      </c>
    </row>
    <row r="2765" spans="1:11" x14ac:dyDescent="0.25">
      <c r="A2765" s="166" t="s">
        <v>96</v>
      </c>
      <c r="B2765" s="167"/>
      <c r="C2765" s="86" t="s">
        <v>13</v>
      </c>
      <c r="D2765" s="9"/>
      <c r="E2765" s="8"/>
      <c r="G2765" s="166" t="s">
        <v>96</v>
      </c>
      <c r="H2765" s="167"/>
      <c r="I2765" s="86" t="s">
        <v>13</v>
      </c>
      <c r="J2765" s="9"/>
      <c r="K2765" s="8"/>
    </row>
    <row r="2766" spans="1:11" x14ac:dyDescent="0.25">
      <c r="A2766" s="166" t="s">
        <v>98</v>
      </c>
      <c r="B2766" s="167"/>
      <c r="C2766" s="86" t="s">
        <v>13</v>
      </c>
      <c r="D2766" s="9"/>
      <c r="E2766" s="8"/>
      <c r="G2766" s="166" t="s">
        <v>98</v>
      </c>
      <c r="H2766" s="167"/>
      <c r="I2766" s="86" t="s">
        <v>13</v>
      </c>
      <c r="J2766" s="9"/>
      <c r="K2766" s="8"/>
    </row>
    <row r="2767" spans="1:11" x14ac:dyDescent="0.25">
      <c r="A2767" s="166" t="s">
        <v>97</v>
      </c>
      <c r="B2767" s="167"/>
      <c r="C2767" s="86" t="s">
        <v>13</v>
      </c>
      <c r="D2767" s="9"/>
      <c r="E2767" s="8"/>
      <c r="G2767" s="166" t="s">
        <v>97</v>
      </c>
      <c r="H2767" s="167"/>
      <c r="I2767" s="86" t="s">
        <v>13</v>
      </c>
      <c r="J2767" s="9"/>
      <c r="K2767" s="8"/>
    </row>
    <row r="2768" spans="1:11" x14ac:dyDescent="0.25">
      <c r="A2768" s="166" t="s">
        <v>7</v>
      </c>
      <c r="B2768" s="167"/>
      <c r="C2768" s="86" t="s">
        <v>13</v>
      </c>
      <c r="D2768" s="9"/>
      <c r="E2768" s="8"/>
      <c r="G2768" s="166" t="s">
        <v>7</v>
      </c>
      <c r="H2768" s="167"/>
      <c r="I2768" s="86" t="s">
        <v>13</v>
      </c>
      <c r="J2768" s="9"/>
      <c r="K2768" s="8"/>
    </row>
    <row r="2769" spans="1:11" x14ac:dyDescent="0.25">
      <c r="A2769" s="166" t="s">
        <v>99</v>
      </c>
      <c r="B2769" s="167"/>
      <c r="C2769" s="86" t="s">
        <v>13</v>
      </c>
      <c r="D2769" s="9"/>
      <c r="E2769" s="8"/>
      <c r="G2769" s="166" t="s">
        <v>99</v>
      </c>
      <c r="H2769" s="167"/>
      <c r="I2769" s="86" t="s">
        <v>13</v>
      </c>
      <c r="J2769" s="9"/>
      <c r="K2769" s="8"/>
    </row>
    <row r="2770" spans="1:11" x14ac:dyDescent="0.25">
      <c r="A2770" s="166" t="s">
        <v>6</v>
      </c>
      <c r="B2770" s="167"/>
      <c r="C2770" s="86" t="s">
        <v>13</v>
      </c>
      <c r="D2770" s="9"/>
      <c r="E2770" s="8"/>
      <c r="G2770" s="166" t="s">
        <v>6</v>
      </c>
      <c r="H2770" s="167"/>
      <c r="I2770" s="86" t="s">
        <v>13</v>
      </c>
      <c r="J2770" s="9"/>
      <c r="K2770" s="8"/>
    </row>
    <row r="2771" spans="1:11" x14ac:dyDescent="0.25">
      <c r="A2771" s="166"/>
      <c r="B2771" s="167"/>
      <c r="C2771" s="86"/>
      <c r="D2771" s="9"/>
      <c r="E2771" s="8"/>
      <c r="G2771" s="166"/>
      <c r="H2771" s="167"/>
      <c r="I2771" s="86"/>
      <c r="J2771" s="9"/>
      <c r="K2771" s="8"/>
    </row>
    <row r="2772" spans="1:11" x14ac:dyDescent="0.25">
      <c r="A2772" s="166"/>
      <c r="B2772" s="167"/>
      <c r="C2772" s="86"/>
      <c r="D2772" s="9"/>
      <c r="E2772" s="8"/>
      <c r="G2772" s="166"/>
      <c r="H2772" s="167"/>
      <c r="I2772" s="86"/>
      <c r="J2772" s="9"/>
      <c r="K2772" s="8"/>
    </row>
    <row r="2773" spans="1:11" ht="15.75" thickBot="1" x14ac:dyDescent="0.3">
      <c r="A2773" s="168" t="s">
        <v>14</v>
      </c>
      <c r="B2773" s="169"/>
      <c r="C2773" s="169"/>
      <c r="D2773" s="169"/>
      <c r="E2773" s="170"/>
      <c r="G2773" s="168" t="s">
        <v>14</v>
      </c>
      <c r="H2773" s="169"/>
      <c r="I2773" s="169"/>
      <c r="J2773" s="169"/>
      <c r="K2773" s="170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VLOOKUP(E2758,INVENTORY!$A$2:$N$96,7,FALSE)</f>
        <v>#N/A</v>
      </c>
      <c r="D2775" s="74" t="e">
        <f>VLOOKUP(E2758,INVENTORY!$A$2:$N$96,8,FALSE)</f>
        <v>#N/A</v>
      </c>
      <c r="E2775" s="74" t="e">
        <f>VLOOKUP(E2758,INVENTORY!$A$2:$N$96,9,FALSE)</f>
        <v>#N/A</v>
      </c>
      <c r="G2775" s="74"/>
      <c r="H2775" s="74"/>
      <c r="I2775" s="74" t="e">
        <f>VLOOKUP(K2758,INVENTORY!$A$2:$N$96,7,FALSE)</f>
        <v>#N/A</v>
      </c>
      <c r="J2775" s="74" t="e">
        <f>VLOOKUP(K2758,INVENTORY!$A$2:$N$96,8,FALSE)</f>
        <v>#N/A</v>
      </c>
      <c r="K2775" s="74" t="e">
        <f>VLOOKUP(K2758,INVENTORY!$A$2:$N$96,9,FALSE)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1" t="e">
        <f>"Function Code: "&amp;VLOOKUP(E2758,INVENTORY!$A$2:$Q$96,14,FALSE)</f>
        <v>#N/A</v>
      </c>
      <c r="D2777" s="172"/>
      <c r="E2777" s="173"/>
      <c r="G2777" s="6" t="s">
        <v>4</v>
      </c>
      <c r="H2777" s="5"/>
      <c r="I2777" s="171" t="e">
        <f>"Function Code: "&amp;VLOOKUP(K2758,INVENTORY!$A$2:$Q$96,14,FALSE)</f>
        <v>#N/A</v>
      </c>
      <c r="J2777" s="172"/>
      <c r="K2777" s="173"/>
    </row>
    <row r="2778" spans="1:11" ht="15" customHeight="1" thickBot="1" x14ac:dyDescent="0.3">
      <c r="A2778" s="6"/>
      <c r="B2778" s="5"/>
      <c r="C2778" s="161"/>
      <c r="D2778" s="162"/>
      <c r="E2778" s="163"/>
      <c r="G2778" s="6"/>
      <c r="H2778" s="5"/>
      <c r="I2778" s="161"/>
      <c r="J2778" s="162"/>
      <c r="K2778" s="163"/>
    </row>
    <row r="2779" spans="1:11" ht="15" customHeight="1" thickBot="1" x14ac:dyDescent="0.3">
      <c r="A2779" s="6"/>
      <c r="B2779" s="5"/>
      <c r="C2779" s="161" t="e">
        <f>"Cosmetic Code: "&amp;VLOOKUP(E2758,INVENTORY!$A$2:$Q$96,15,FALSE)</f>
        <v>#N/A</v>
      </c>
      <c r="D2779" s="162"/>
      <c r="E2779" s="163"/>
      <c r="G2779" s="6"/>
      <c r="H2779" s="5"/>
      <c r="I2779" s="161" t="e">
        <f>"Cosmetic Code: "&amp;VLOOKUP(K2758,INVENTORY!$A$2:$Q$96,15,FALSE)</f>
        <v>#N/A</v>
      </c>
      <c r="J2779" s="162"/>
      <c r="K2779" s="163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4" t="s">
        <v>119</v>
      </c>
      <c r="E2783" s="165"/>
      <c r="G2783" s="3" t="s">
        <v>0</v>
      </c>
      <c r="H2783" s="2" t="s">
        <v>0</v>
      </c>
      <c r="I2783" s="1"/>
      <c r="J2783" s="164" t="s">
        <v>119</v>
      </c>
      <c r="K2783" s="165"/>
    </row>
    <row r="2784" spans="1:11" ht="15.75" thickBot="1" x14ac:dyDescent="0.3"/>
    <row r="2785" spans="1:11" ht="15" customHeight="1" x14ac:dyDescent="0.25">
      <c r="A2785" s="174" t="s">
        <v>105</v>
      </c>
      <c r="B2785" s="175"/>
      <c r="C2785" s="175"/>
      <c r="D2785" s="175"/>
      <c r="E2785" s="176"/>
      <c r="G2785" s="174" t="s">
        <v>105</v>
      </c>
      <c r="H2785" s="175"/>
      <c r="I2785" s="175"/>
      <c r="J2785" s="175"/>
      <c r="K2785" s="176"/>
    </row>
    <row r="2786" spans="1:11" ht="15.75" customHeight="1" thickBot="1" x14ac:dyDescent="0.3">
      <c r="A2786" s="177"/>
      <c r="B2786" s="178"/>
      <c r="C2786" s="178"/>
      <c r="D2786" s="178"/>
      <c r="E2786" s="179"/>
      <c r="G2786" s="177"/>
      <c r="H2786" s="178"/>
      <c r="I2786" s="178"/>
      <c r="J2786" s="178"/>
      <c r="K2786" s="179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50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45952.531971875003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45952.531971875003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VLOOKUP(E2787,INVENTORY!$A$2:$N$96,10,FALSE)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VLOOKUP(K2787,INVENTORY!$A$2:$N$96,10,FALSE)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VLOOKUP(E2787,INVENTORY!$A$2:$N$96,2,FALSE)</f>
        <v>#N/A</v>
      </c>
      <c r="C2790" s="36" t="str">
        <f>"Model: "</f>
        <v xml:space="preserve">Model: </v>
      </c>
      <c r="D2790" s="40" t="e">
        <f>VLOOKUP(E2787,INVENTORY!$A$2:$N$96,3,FALSE)</f>
        <v>#N/A</v>
      </c>
      <c r="E2790" s="38"/>
      <c r="G2790" s="34" t="str">
        <f>"Make: "</f>
        <v xml:space="preserve">Make: </v>
      </c>
      <c r="H2790" s="35" t="e">
        <f>VLOOKUP(K2787,INVENTORY!$A$2:$N$96,2,FALSE)</f>
        <v>#N/A</v>
      </c>
      <c r="I2790" s="36" t="str">
        <f>"Model: "</f>
        <v xml:space="preserve">Model: </v>
      </c>
      <c r="J2790" s="40" t="e">
        <f>VLOOKUP(K2787,INVENTORY!$A$2:$N$96,3,FALSE)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VLOOKUP(E2787,INVENTORY!$A$2:$N$96,4,FALSE)&amp;" / "&amp;VLOOKUP(E2787,INVENTORY!$A$2:$N$96,5,FALSE)&amp;"GHz"</f>
        <v>#N/A</v>
      </c>
      <c r="C2791" s="36"/>
      <c r="D2791" s="36" t="str">
        <f>"Memory: "</f>
        <v xml:space="preserve">Memory: </v>
      </c>
      <c r="E2791" s="41" t="e">
        <f>VLOOKUP(E2787,INVENTORY!$A$2:$N$96,6,FALSE)</f>
        <v>#N/A</v>
      </c>
      <c r="G2791" s="34" t="str">
        <f>"CPU/Speed: "</f>
        <v xml:space="preserve">CPU/Speed: </v>
      </c>
      <c r="H2791" s="35" t="e">
        <f>VLOOKUP(K2787,INVENTORY!$A$2:$N$96,4,FALSE)&amp;" / "&amp;VLOOKUP(K2787,INVENTORY!$A$2:$N$96,5,FALSE)&amp;"GHz"</f>
        <v>#N/A</v>
      </c>
      <c r="I2791" s="36"/>
      <c r="J2791" s="36" t="str">
        <f>"Memory: "</f>
        <v xml:space="preserve">Memory: </v>
      </c>
      <c r="K2791" s="75" t="e">
        <f>VLOOKUP(K2787,INVENTORY!$A$2:$N$96,6,FALSE)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0" t="s">
        <v>10</v>
      </c>
      <c r="B2793" s="181"/>
      <c r="C2793" s="87" t="s">
        <v>1</v>
      </c>
      <c r="D2793" s="87" t="s">
        <v>9</v>
      </c>
      <c r="E2793" s="72" t="s">
        <v>8</v>
      </c>
      <c r="G2793" s="180" t="s">
        <v>10</v>
      </c>
      <c r="H2793" s="181"/>
      <c r="I2793" s="87" t="s">
        <v>1</v>
      </c>
      <c r="J2793" s="87" t="s">
        <v>9</v>
      </c>
      <c r="K2793" s="72" t="s">
        <v>8</v>
      </c>
    </row>
    <row r="2794" spans="1:11" x14ac:dyDescent="0.25">
      <c r="A2794" s="166" t="s">
        <v>96</v>
      </c>
      <c r="B2794" s="167"/>
      <c r="C2794" s="86" t="s">
        <v>13</v>
      </c>
      <c r="D2794" s="9"/>
      <c r="E2794" s="8"/>
      <c r="G2794" s="166" t="s">
        <v>96</v>
      </c>
      <c r="H2794" s="167"/>
      <c r="I2794" s="86" t="s">
        <v>13</v>
      </c>
      <c r="J2794" s="9"/>
      <c r="K2794" s="8"/>
    </row>
    <row r="2795" spans="1:11" x14ac:dyDescent="0.25">
      <c r="A2795" s="166" t="s">
        <v>98</v>
      </c>
      <c r="B2795" s="167"/>
      <c r="C2795" s="86" t="s">
        <v>13</v>
      </c>
      <c r="D2795" s="9"/>
      <c r="E2795" s="8"/>
      <c r="G2795" s="166" t="s">
        <v>98</v>
      </c>
      <c r="H2795" s="167"/>
      <c r="I2795" s="86" t="s">
        <v>13</v>
      </c>
      <c r="J2795" s="9"/>
      <c r="K2795" s="8"/>
    </row>
    <row r="2796" spans="1:11" x14ac:dyDescent="0.25">
      <c r="A2796" s="166" t="s">
        <v>97</v>
      </c>
      <c r="B2796" s="167"/>
      <c r="C2796" s="86" t="s">
        <v>13</v>
      </c>
      <c r="D2796" s="9"/>
      <c r="E2796" s="8"/>
      <c r="G2796" s="166" t="s">
        <v>97</v>
      </c>
      <c r="H2796" s="167"/>
      <c r="I2796" s="86" t="s">
        <v>13</v>
      </c>
      <c r="J2796" s="9"/>
      <c r="K2796" s="8"/>
    </row>
    <row r="2797" spans="1:11" x14ac:dyDescent="0.25">
      <c r="A2797" s="166" t="s">
        <v>7</v>
      </c>
      <c r="B2797" s="167"/>
      <c r="C2797" s="86" t="s">
        <v>13</v>
      </c>
      <c r="D2797" s="9"/>
      <c r="E2797" s="8"/>
      <c r="G2797" s="166" t="s">
        <v>7</v>
      </c>
      <c r="H2797" s="167"/>
      <c r="I2797" s="86" t="s">
        <v>13</v>
      </c>
      <c r="J2797" s="9"/>
      <c r="K2797" s="8"/>
    </row>
    <row r="2798" spans="1:11" x14ac:dyDescent="0.25">
      <c r="A2798" s="166" t="s">
        <v>99</v>
      </c>
      <c r="B2798" s="167"/>
      <c r="C2798" s="86" t="s">
        <v>13</v>
      </c>
      <c r="D2798" s="9"/>
      <c r="E2798" s="8"/>
      <c r="G2798" s="166" t="s">
        <v>99</v>
      </c>
      <c r="H2798" s="167"/>
      <c r="I2798" s="86" t="s">
        <v>13</v>
      </c>
      <c r="J2798" s="9"/>
      <c r="K2798" s="8"/>
    </row>
    <row r="2799" spans="1:11" x14ac:dyDescent="0.25">
      <c r="A2799" s="166" t="s">
        <v>6</v>
      </c>
      <c r="B2799" s="167"/>
      <c r="C2799" s="86" t="s">
        <v>13</v>
      </c>
      <c r="D2799" s="9"/>
      <c r="E2799" s="8"/>
      <c r="G2799" s="166" t="s">
        <v>6</v>
      </c>
      <c r="H2799" s="167"/>
      <c r="I2799" s="86" t="s">
        <v>13</v>
      </c>
      <c r="J2799" s="9"/>
      <c r="K2799" s="8"/>
    </row>
    <row r="2800" spans="1:11" x14ac:dyDescent="0.25">
      <c r="A2800" s="166"/>
      <c r="B2800" s="167"/>
      <c r="C2800" s="86"/>
      <c r="D2800" s="9"/>
      <c r="E2800" s="8"/>
      <c r="G2800" s="166"/>
      <c r="H2800" s="167"/>
      <c r="I2800" s="86"/>
      <c r="J2800" s="9"/>
      <c r="K2800" s="8"/>
    </row>
    <row r="2801" spans="1:11" x14ac:dyDescent="0.25">
      <c r="A2801" s="166"/>
      <c r="B2801" s="167"/>
      <c r="C2801" s="86"/>
      <c r="D2801" s="9"/>
      <c r="E2801" s="8"/>
      <c r="G2801" s="166"/>
      <c r="H2801" s="167"/>
      <c r="I2801" s="86"/>
      <c r="J2801" s="9"/>
      <c r="K2801" s="8"/>
    </row>
    <row r="2802" spans="1:11" ht="15.75" thickBot="1" x14ac:dyDescent="0.3">
      <c r="A2802" s="168" t="s">
        <v>14</v>
      </c>
      <c r="B2802" s="169"/>
      <c r="C2802" s="169"/>
      <c r="D2802" s="169"/>
      <c r="E2802" s="170"/>
      <c r="G2802" s="168" t="s">
        <v>14</v>
      </c>
      <c r="H2802" s="169"/>
      <c r="I2802" s="169"/>
      <c r="J2802" s="169"/>
      <c r="K2802" s="170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VLOOKUP(E2787,INVENTORY!$A$2:$N$96,7,FALSE)</f>
        <v>#N/A</v>
      </c>
      <c r="D2804" s="74" t="e">
        <f>VLOOKUP(E2787,INVENTORY!$A$2:$N$96,8,FALSE)</f>
        <v>#N/A</v>
      </c>
      <c r="E2804" s="74" t="e">
        <f>VLOOKUP(E2787,INVENTORY!$A$2:$N$96,9,FALSE)</f>
        <v>#N/A</v>
      </c>
      <c r="G2804" s="74"/>
      <c r="H2804" s="74"/>
      <c r="I2804" s="74" t="e">
        <f>VLOOKUP(K2787,INVENTORY!$A$2:$N$96,7,FALSE)</f>
        <v>#N/A</v>
      </c>
      <c r="J2804" s="74" t="e">
        <f>VLOOKUP(K2787,INVENTORY!$A$2:$N$96,8,FALSE)</f>
        <v>#N/A</v>
      </c>
      <c r="K2804" s="74" t="e">
        <f>VLOOKUP(K2787,INVENTORY!$A$2:$N$96,9,FALSE)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1" t="e">
        <f>"Function Code: "&amp;VLOOKUP(E2787,INVENTORY!$A$2:$Q$96,14,FALSE)</f>
        <v>#N/A</v>
      </c>
      <c r="D2806" s="172"/>
      <c r="E2806" s="173"/>
      <c r="G2806" s="6" t="s">
        <v>4</v>
      </c>
      <c r="H2806" s="5"/>
      <c r="I2806" s="171" t="e">
        <f>"Function Code: "&amp;VLOOKUP(K2787,INVENTORY!$A$2:$Q$96,14,FALSE)</f>
        <v>#N/A</v>
      </c>
      <c r="J2806" s="172"/>
      <c r="K2806" s="173"/>
    </row>
    <row r="2807" spans="1:11" ht="15" customHeight="1" thickBot="1" x14ac:dyDescent="0.3">
      <c r="A2807" s="6"/>
      <c r="B2807" s="5"/>
      <c r="C2807" s="161"/>
      <c r="D2807" s="162"/>
      <c r="E2807" s="163"/>
      <c r="G2807" s="6"/>
      <c r="H2807" s="5"/>
      <c r="I2807" s="161"/>
      <c r="J2807" s="162"/>
      <c r="K2807" s="163"/>
    </row>
    <row r="2808" spans="1:11" ht="15" customHeight="1" thickBot="1" x14ac:dyDescent="0.3">
      <c r="A2808" s="6"/>
      <c r="B2808" s="5"/>
      <c r="C2808" s="161" t="e">
        <f>"Cosmetic Code: "&amp;VLOOKUP(E2787,INVENTORY!$A$2:$Q$96,15,FALSE)</f>
        <v>#N/A</v>
      </c>
      <c r="D2808" s="162"/>
      <c r="E2808" s="163"/>
      <c r="G2808" s="6"/>
      <c r="H2808" s="5"/>
      <c r="I2808" s="161" t="e">
        <f>"Cosmetic Code: "&amp;VLOOKUP(K2787,INVENTORY!$A$2:$Q$96,15,FALSE)</f>
        <v>#N/A</v>
      </c>
      <c r="J2808" s="162"/>
      <c r="K2808" s="163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4" t="s">
        <v>119</v>
      </c>
      <c r="E2812" s="165"/>
      <c r="G2812" s="3" t="s">
        <v>0</v>
      </c>
      <c r="H2812" s="2" t="s">
        <v>0</v>
      </c>
      <c r="I2812" s="1"/>
      <c r="J2812" s="164" t="s">
        <v>119</v>
      </c>
      <c r="K2812" s="165"/>
    </row>
    <row r="2813" spans="1:11" ht="47.25" customHeight="1" thickBot="1" x14ac:dyDescent="0.3"/>
    <row r="2814" spans="1:11" ht="15" customHeight="1" x14ac:dyDescent="0.25">
      <c r="A2814" s="174" t="s">
        <v>105</v>
      </c>
      <c r="B2814" s="175"/>
      <c r="C2814" s="175"/>
      <c r="D2814" s="175"/>
      <c r="E2814" s="176"/>
      <c r="G2814" s="174" t="s">
        <v>105</v>
      </c>
      <c r="H2814" s="175"/>
      <c r="I2814" s="175"/>
      <c r="J2814" s="175"/>
      <c r="K2814" s="176"/>
    </row>
    <row r="2815" spans="1:11" ht="15.75" customHeight="1" thickBot="1" x14ac:dyDescent="0.3">
      <c r="A2815" s="177"/>
      <c r="B2815" s="178"/>
      <c r="C2815" s="178"/>
      <c r="D2815" s="178"/>
      <c r="E2815" s="179"/>
      <c r="G2815" s="177"/>
      <c r="H2815" s="178"/>
      <c r="I2815" s="178"/>
      <c r="J2815" s="178"/>
      <c r="K2815" s="179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51</v>
      </c>
      <c r="G2816" s="11"/>
      <c r="H2816" s="10"/>
      <c r="I2816" s="10"/>
      <c r="J2816" s="33" t="s">
        <v>42</v>
      </c>
      <c r="K2816" s="42">
        <f>'Data-PULLDOWNS'!$B$3*3+E2787</f>
        <v>52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45952.531971875003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45952.531971875003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VLOOKUP(E2816,INVENTORY!$A$2:$N$96,10,FALSE)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VLOOKUP(K2816,INVENTORY!$A$2:$N$96,10,FALSE)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VLOOKUP(E2816,INVENTORY!$A$2:$N$96,2,FALSE)</f>
        <v>#N/A</v>
      </c>
      <c r="C2819" s="36" t="str">
        <f>"Model: "</f>
        <v xml:space="preserve">Model: </v>
      </c>
      <c r="D2819" s="40" t="e">
        <f>VLOOKUP(E2816,INVENTORY!$A$2:$N$96,3,FALSE)</f>
        <v>#N/A</v>
      </c>
      <c r="E2819" s="38"/>
      <c r="G2819" s="34" t="str">
        <f>"Make: "</f>
        <v xml:space="preserve">Make: </v>
      </c>
      <c r="H2819" s="35" t="e">
        <f>VLOOKUP(K2816,INVENTORY!$A$2:$N$96,2,FALSE)</f>
        <v>#N/A</v>
      </c>
      <c r="I2819" s="36" t="str">
        <f>"Model: "</f>
        <v xml:space="preserve">Model: </v>
      </c>
      <c r="J2819" s="40" t="e">
        <f>VLOOKUP(K2816,INVENTORY!$A$2:$N$96,3,FALSE)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VLOOKUP(E2816,INVENTORY!$A$2:$N$96,4,FALSE)&amp;" / "&amp;VLOOKUP(E2816,INVENTORY!$A$2:$N$96,5,FALSE)&amp;"GHz"</f>
        <v>#N/A</v>
      </c>
      <c r="C2820" s="36"/>
      <c r="D2820" s="36" t="str">
        <f>"Memory: "</f>
        <v xml:space="preserve">Memory: </v>
      </c>
      <c r="E2820" s="75" t="e">
        <f>VLOOKUP(E2816,INVENTORY!$A$2:$N$96,6,FALSE)</f>
        <v>#N/A</v>
      </c>
      <c r="G2820" s="34" t="str">
        <f>"CPU/Speed: "</f>
        <v xml:space="preserve">CPU/Speed: </v>
      </c>
      <c r="H2820" s="35" t="e">
        <f>VLOOKUP(K2816,INVENTORY!$A$2:$N$96,4,FALSE)&amp;" / "&amp;VLOOKUP(K2816,INVENTORY!$A$2:$N$96,5,FALSE)&amp;"GHz"</f>
        <v>#N/A</v>
      </c>
      <c r="I2820" s="36"/>
      <c r="J2820" s="36" t="str">
        <f>"Memory: "</f>
        <v xml:space="preserve">Memory: </v>
      </c>
      <c r="K2820" s="75" t="e">
        <f>VLOOKUP(K2816,INVENTORY!$A$2:$N$96,6,FALSE)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0" t="s">
        <v>10</v>
      </c>
      <c r="B2822" s="181"/>
      <c r="C2822" s="87" t="s">
        <v>1</v>
      </c>
      <c r="D2822" s="87" t="s">
        <v>9</v>
      </c>
      <c r="E2822" s="72" t="s">
        <v>8</v>
      </c>
      <c r="G2822" s="180" t="s">
        <v>10</v>
      </c>
      <c r="H2822" s="181"/>
      <c r="I2822" s="87" t="s">
        <v>1</v>
      </c>
      <c r="J2822" s="87" t="s">
        <v>9</v>
      </c>
      <c r="K2822" s="72" t="s">
        <v>8</v>
      </c>
    </row>
    <row r="2823" spans="1:11" x14ac:dyDescent="0.25">
      <c r="A2823" s="166" t="s">
        <v>96</v>
      </c>
      <c r="B2823" s="167"/>
      <c r="C2823" s="86" t="s">
        <v>13</v>
      </c>
      <c r="D2823" s="9"/>
      <c r="E2823" s="8"/>
      <c r="G2823" s="166" t="s">
        <v>96</v>
      </c>
      <c r="H2823" s="167"/>
      <c r="I2823" s="86" t="s">
        <v>13</v>
      </c>
      <c r="J2823" s="9"/>
      <c r="K2823" s="8"/>
    </row>
    <row r="2824" spans="1:11" x14ac:dyDescent="0.25">
      <c r="A2824" s="166" t="s">
        <v>98</v>
      </c>
      <c r="B2824" s="167"/>
      <c r="C2824" s="86" t="s">
        <v>13</v>
      </c>
      <c r="D2824" s="9"/>
      <c r="E2824" s="8"/>
      <c r="G2824" s="166" t="s">
        <v>98</v>
      </c>
      <c r="H2824" s="167"/>
      <c r="I2824" s="86" t="s">
        <v>13</v>
      </c>
      <c r="J2824" s="9"/>
      <c r="K2824" s="8"/>
    </row>
    <row r="2825" spans="1:11" x14ac:dyDescent="0.25">
      <c r="A2825" s="166" t="s">
        <v>97</v>
      </c>
      <c r="B2825" s="167"/>
      <c r="C2825" s="86" t="s">
        <v>13</v>
      </c>
      <c r="D2825" s="9"/>
      <c r="E2825" s="8"/>
      <c r="G2825" s="166" t="s">
        <v>97</v>
      </c>
      <c r="H2825" s="167"/>
      <c r="I2825" s="86" t="s">
        <v>13</v>
      </c>
      <c r="J2825" s="9"/>
      <c r="K2825" s="8"/>
    </row>
    <row r="2826" spans="1:11" x14ac:dyDescent="0.25">
      <c r="A2826" s="166" t="s">
        <v>7</v>
      </c>
      <c r="B2826" s="167"/>
      <c r="C2826" s="86" t="s">
        <v>13</v>
      </c>
      <c r="D2826" s="9"/>
      <c r="E2826" s="8"/>
      <c r="G2826" s="166" t="s">
        <v>7</v>
      </c>
      <c r="H2826" s="167"/>
      <c r="I2826" s="86" t="s">
        <v>13</v>
      </c>
      <c r="J2826" s="9"/>
      <c r="K2826" s="8"/>
    </row>
    <row r="2827" spans="1:11" x14ac:dyDescent="0.25">
      <c r="A2827" s="166" t="s">
        <v>99</v>
      </c>
      <c r="B2827" s="167"/>
      <c r="C2827" s="86" t="s">
        <v>13</v>
      </c>
      <c r="D2827" s="9"/>
      <c r="E2827" s="8"/>
      <c r="G2827" s="166" t="s">
        <v>99</v>
      </c>
      <c r="H2827" s="167"/>
      <c r="I2827" s="86" t="s">
        <v>13</v>
      </c>
      <c r="J2827" s="9"/>
      <c r="K2827" s="8"/>
    </row>
    <row r="2828" spans="1:11" x14ac:dyDescent="0.25">
      <c r="A2828" s="166" t="s">
        <v>6</v>
      </c>
      <c r="B2828" s="167"/>
      <c r="C2828" s="86" t="s">
        <v>13</v>
      </c>
      <c r="D2828" s="9"/>
      <c r="E2828" s="8"/>
      <c r="G2828" s="166" t="s">
        <v>6</v>
      </c>
      <c r="H2828" s="167"/>
      <c r="I2828" s="86" t="s">
        <v>13</v>
      </c>
      <c r="J2828" s="9"/>
      <c r="K2828" s="8"/>
    </row>
    <row r="2829" spans="1:11" x14ac:dyDescent="0.25">
      <c r="A2829" s="166"/>
      <c r="B2829" s="167"/>
      <c r="C2829" s="86"/>
      <c r="D2829" s="9"/>
      <c r="E2829" s="8"/>
      <c r="G2829" s="166"/>
      <c r="H2829" s="167"/>
      <c r="I2829" s="86"/>
      <c r="J2829" s="9"/>
      <c r="K2829" s="8"/>
    </row>
    <row r="2830" spans="1:11" x14ac:dyDescent="0.25">
      <c r="A2830" s="166"/>
      <c r="B2830" s="167"/>
      <c r="C2830" s="86"/>
      <c r="D2830" s="9"/>
      <c r="E2830" s="8"/>
      <c r="G2830" s="166"/>
      <c r="H2830" s="167"/>
      <c r="I2830" s="86"/>
      <c r="J2830" s="9"/>
      <c r="K2830" s="8"/>
    </row>
    <row r="2831" spans="1:11" ht="15.75" thickBot="1" x14ac:dyDescent="0.3">
      <c r="A2831" s="168" t="s">
        <v>14</v>
      </c>
      <c r="B2831" s="169"/>
      <c r="C2831" s="169"/>
      <c r="D2831" s="169"/>
      <c r="E2831" s="170"/>
      <c r="G2831" s="168" t="s">
        <v>14</v>
      </c>
      <c r="H2831" s="169"/>
      <c r="I2831" s="169"/>
      <c r="J2831" s="169"/>
      <c r="K2831" s="170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VLOOKUP(E2816,INVENTORY!$A$2:$N$96,7,FALSE)</f>
        <v>#N/A</v>
      </c>
      <c r="D2833" s="74" t="e">
        <f>VLOOKUP(E2816,INVENTORY!$A$2:$N$96,8,FALSE)</f>
        <v>#N/A</v>
      </c>
      <c r="E2833" s="74" t="e">
        <f>VLOOKUP(E2816,INVENTORY!$A$2:$N$96,9,FALSE)</f>
        <v>#N/A</v>
      </c>
      <c r="G2833" s="74"/>
      <c r="H2833" s="74"/>
      <c r="I2833" s="74" t="e">
        <f>VLOOKUP(K2816,INVENTORY!$A$2:$N$96,7,FALSE)</f>
        <v>#N/A</v>
      </c>
      <c r="J2833" s="74" t="e">
        <f>VLOOKUP(K2816,INVENTORY!$A$2:$N$96,8,FALSE)</f>
        <v>#N/A</v>
      </c>
      <c r="K2833" s="74" t="e">
        <f>VLOOKUP(K2816,INVENTORY!$A$2:$N$96,9,FALSE)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1" t="e">
        <f>"Function Code: "&amp;VLOOKUP(E2816,INVENTORY!$A$2:$Q$96,14,FALSE)</f>
        <v>#N/A</v>
      </c>
      <c r="D2835" s="172"/>
      <c r="E2835" s="173"/>
      <c r="G2835" s="6" t="s">
        <v>4</v>
      </c>
      <c r="H2835" s="5"/>
      <c r="I2835" s="171" t="e">
        <f>"Function Code: "&amp;VLOOKUP(K2816,INVENTORY!$A$2:$Q$96,14,FALSE)</f>
        <v>#N/A</v>
      </c>
      <c r="J2835" s="172"/>
      <c r="K2835" s="173"/>
    </row>
    <row r="2836" spans="1:11" ht="15" customHeight="1" thickBot="1" x14ac:dyDescent="0.3">
      <c r="A2836" s="6"/>
      <c r="B2836" s="5"/>
      <c r="C2836" s="161"/>
      <c r="D2836" s="162"/>
      <c r="E2836" s="163"/>
      <c r="G2836" s="6"/>
      <c r="H2836" s="5"/>
      <c r="I2836" s="161"/>
      <c r="J2836" s="162"/>
      <c r="K2836" s="163"/>
    </row>
    <row r="2837" spans="1:11" ht="15" customHeight="1" thickBot="1" x14ac:dyDescent="0.3">
      <c r="A2837" s="6"/>
      <c r="B2837" s="5"/>
      <c r="C2837" s="161" t="e">
        <f>"Cosmetic Code: "&amp;VLOOKUP(E2816,INVENTORY!$A$2:$Q$96,15,FALSE)</f>
        <v>#N/A</v>
      </c>
      <c r="D2837" s="162"/>
      <c r="E2837" s="163"/>
      <c r="G2837" s="6"/>
      <c r="H2837" s="5"/>
      <c r="I2837" s="161" t="e">
        <f>"Cosmetic Code: "&amp;VLOOKUP(K2816,INVENTORY!$A$2:$Q$96,15,FALSE)</f>
        <v>#N/A</v>
      </c>
      <c r="J2837" s="162"/>
      <c r="K2837" s="163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4" t="s">
        <v>119</v>
      </c>
      <c r="E2841" s="165"/>
      <c r="G2841" s="3" t="s">
        <v>0</v>
      </c>
      <c r="H2841" s="2" t="s">
        <v>0</v>
      </c>
      <c r="I2841" s="1"/>
      <c r="J2841" s="164" t="s">
        <v>119</v>
      </c>
      <c r="K2841" s="165"/>
    </row>
    <row r="2842" spans="1:11" ht="15.75" thickBot="1" x14ac:dyDescent="0.3"/>
    <row r="2843" spans="1:11" ht="15" customHeight="1" x14ac:dyDescent="0.25">
      <c r="A2843" s="174" t="s">
        <v>105</v>
      </c>
      <c r="B2843" s="175"/>
      <c r="C2843" s="175"/>
      <c r="D2843" s="175"/>
      <c r="E2843" s="176"/>
      <c r="G2843" s="174" t="s">
        <v>105</v>
      </c>
      <c r="H2843" s="175"/>
      <c r="I2843" s="175"/>
      <c r="J2843" s="175"/>
      <c r="K2843" s="176"/>
    </row>
    <row r="2844" spans="1:11" ht="15.75" customHeight="1" thickBot="1" x14ac:dyDescent="0.3">
      <c r="A2844" s="177"/>
      <c r="B2844" s="178"/>
      <c r="C2844" s="178"/>
      <c r="D2844" s="178"/>
      <c r="E2844" s="179"/>
      <c r="G2844" s="177"/>
      <c r="H2844" s="178"/>
      <c r="I2844" s="178"/>
      <c r="J2844" s="178"/>
      <c r="K2844" s="179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51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45952.531971875003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45952.531971875003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VLOOKUP(E2845,INVENTORY!$A$2:$N$96,10,FALSE)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VLOOKUP(K2845,INVENTORY!$A$2:$N$96,10,FALSE)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VLOOKUP(E2845,INVENTORY!$A$2:$N$96,2,FALSE)</f>
        <v>#N/A</v>
      </c>
      <c r="C2848" s="36" t="str">
        <f>"Model: "</f>
        <v xml:space="preserve">Model: </v>
      </c>
      <c r="D2848" s="40" t="e">
        <f>VLOOKUP(E2845,INVENTORY!$A$2:$N$96,3,FALSE)</f>
        <v>#N/A</v>
      </c>
      <c r="E2848" s="38"/>
      <c r="G2848" s="34" t="str">
        <f>"Make: "</f>
        <v xml:space="preserve">Make: </v>
      </c>
      <c r="H2848" s="35" t="e">
        <f>VLOOKUP(K2845,INVENTORY!$A$2:$N$96,2,FALSE)</f>
        <v>#N/A</v>
      </c>
      <c r="I2848" s="36" t="str">
        <f>"Model: "</f>
        <v xml:space="preserve">Model: </v>
      </c>
      <c r="J2848" s="40" t="e">
        <f>VLOOKUP(K2845,INVENTORY!$A$2:$N$96,3,FALSE)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VLOOKUP(E2845,INVENTORY!$A$2:$N$96,4,FALSE)&amp;" / "&amp;VLOOKUP(E2845,INVENTORY!$A$2:$N$96,5,FALSE)&amp;"GHz"</f>
        <v>#N/A</v>
      </c>
      <c r="C2849" s="36"/>
      <c r="D2849" s="36" t="str">
        <f>"Memory: "</f>
        <v xml:space="preserve">Memory: </v>
      </c>
      <c r="E2849" s="41" t="e">
        <f>VLOOKUP(E2845,INVENTORY!$A$2:$N$96,6,FALSE)</f>
        <v>#N/A</v>
      </c>
      <c r="G2849" s="34" t="str">
        <f>"CPU/Speed: "</f>
        <v xml:space="preserve">CPU/Speed: </v>
      </c>
      <c r="H2849" s="35" t="e">
        <f>VLOOKUP(K2845,INVENTORY!$A$2:$N$96,4,FALSE)&amp;" / "&amp;VLOOKUP(K2845,INVENTORY!$A$2:$N$96,5,FALSE)&amp;"GHz"</f>
        <v>#N/A</v>
      </c>
      <c r="I2849" s="36"/>
      <c r="J2849" s="36" t="str">
        <f>"Memory: "</f>
        <v xml:space="preserve">Memory: </v>
      </c>
      <c r="K2849" s="75" t="e">
        <f>VLOOKUP(K2845,INVENTORY!$A$2:$N$96,6,FALSE)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0" t="s">
        <v>10</v>
      </c>
      <c r="B2851" s="181"/>
      <c r="C2851" s="87" t="s">
        <v>1</v>
      </c>
      <c r="D2851" s="87" t="s">
        <v>9</v>
      </c>
      <c r="E2851" s="72" t="s">
        <v>8</v>
      </c>
      <c r="G2851" s="180" t="s">
        <v>10</v>
      </c>
      <c r="H2851" s="181"/>
      <c r="I2851" s="87" t="s">
        <v>1</v>
      </c>
      <c r="J2851" s="87" t="s">
        <v>9</v>
      </c>
      <c r="K2851" s="72" t="s">
        <v>8</v>
      </c>
    </row>
    <row r="2852" spans="1:11" x14ac:dyDescent="0.25">
      <c r="A2852" s="166" t="s">
        <v>96</v>
      </c>
      <c r="B2852" s="167"/>
      <c r="C2852" s="86" t="s">
        <v>13</v>
      </c>
      <c r="D2852" s="9"/>
      <c r="E2852" s="8"/>
      <c r="G2852" s="166" t="s">
        <v>96</v>
      </c>
      <c r="H2852" s="167"/>
      <c r="I2852" s="86" t="s">
        <v>13</v>
      </c>
      <c r="J2852" s="9"/>
      <c r="K2852" s="8"/>
    </row>
    <row r="2853" spans="1:11" x14ac:dyDescent="0.25">
      <c r="A2853" s="166" t="s">
        <v>98</v>
      </c>
      <c r="B2853" s="167"/>
      <c r="C2853" s="86" t="s">
        <v>13</v>
      </c>
      <c r="D2853" s="9"/>
      <c r="E2853" s="8"/>
      <c r="G2853" s="166" t="s">
        <v>98</v>
      </c>
      <c r="H2853" s="167"/>
      <c r="I2853" s="86" t="s">
        <v>13</v>
      </c>
      <c r="J2853" s="9"/>
      <c r="K2853" s="8"/>
    </row>
    <row r="2854" spans="1:11" x14ac:dyDescent="0.25">
      <c r="A2854" s="166" t="s">
        <v>97</v>
      </c>
      <c r="B2854" s="167"/>
      <c r="C2854" s="86" t="s">
        <v>13</v>
      </c>
      <c r="D2854" s="9"/>
      <c r="E2854" s="8"/>
      <c r="G2854" s="166" t="s">
        <v>97</v>
      </c>
      <c r="H2854" s="167"/>
      <c r="I2854" s="86" t="s">
        <v>13</v>
      </c>
      <c r="J2854" s="9"/>
      <c r="K2854" s="8"/>
    </row>
    <row r="2855" spans="1:11" x14ac:dyDescent="0.25">
      <c r="A2855" s="166" t="s">
        <v>7</v>
      </c>
      <c r="B2855" s="167"/>
      <c r="C2855" s="86" t="s">
        <v>13</v>
      </c>
      <c r="D2855" s="9"/>
      <c r="E2855" s="8"/>
      <c r="G2855" s="166" t="s">
        <v>7</v>
      </c>
      <c r="H2855" s="167"/>
      <c r="I2855" s="86" t="s">
        <v>13</v>
      </c>
      <c r="J2855" s="9"/>
      <c r="K2855" s="8"/>
    </row>
    <row r="2856" spans="1:11" x14ac:dyDescent="0.25">
      <c r="A2856" s="166" t="s">
        <v>99</v>
      </c>
      <c r="B2856" s="167"/>
      <c r="C2856" s="86" t="s">
        <v>13</v>
      </c>
      <c r="D2856" s="9"/>
      <c r="E2856" s="8"/>
      <c r="G2856" s="166" t="s">
        <v>99</v>
      </c>
      <c r="H2856" s="167"/>
      <c r="I2856" s="86" t="s">
        <v>13</v>
      </c>
      <c r="J2856" s="9"/>
      <c r="K2856" s="8"/>
    </row>
    <row r="2857" spans="1:11" x14ac:dyDescent="0.25">
      <c r="A2857" s="166" t="s">
        <v>6</v>
      </c>
      <c r="B2857" s="167"/>
      <c r="C2857" s="86" t="s">
        <v>13</v>
      </c>
      <c r="D2857" s="9"/>
      <c r="E2857" s="8"/>
      <c r="G2857" s="166" t="s">
        <v>6</v>
      </c>
      <c r="H2857" s="167"/>
      <c r="I2857" s="86" t="s">
        <v>13</v>
      </c>
      <c r="J2857" s="9"/>
      <c r="K2857" s="8"/>
    </row>
    <row r="2858" spans="1:11" x14ac:dyDescent="0.25">
      <c r="A2858" s="166"/>
      <c r="B2858" s="167"/>
      <c r="C2858" s="86"/>
      <c r="D2858" s="9"/>
      <c r="E2858" s="8"/>
      <c r="G2858" s="166"/>
      <c r="H2858" s="167"/>
      <c r="I2858" s="86"/>
      <c r="J2858" s="9"/>
      <c r="K2858" s="8"/>
    </row>
    <row r="2859" spans="1:11" x14ac:dyDescent="0.25">
      <c r="A2859" s="166"/>
      <c r="B2859" s="167"/>
      <c r="C2859" s="86"/>
      <c r="D2859" s="9"/>
      <c r="E2859" s="8"/>
      <c r="G2859" s="166"/>
      <c r="H2859" s="167"/>
      <c r="I2859" s="86"/>
      <c r="J2859" s="9"/>
      <c r="K2859" s="8"/>
    </row>
    <row r="2860" spans="1:11" ht="15.75" thickBot="1" x14ac:dyDescent="0.3">
      <c r="A2860" s="168" t="s">
        <v>14</v>
      </c>
      <c r="B2860" s="169"/>
      <c r="C2860" s="169"/>
      <c r="D2860" s="169"/>
      <c r="E2860" s="170"/>
      <c r="G2860" s="168" t="s">
        <v>14</v>
      </c>
      <c r="H2860" s="169"/>
      <c r="I2860" s="169"/>
      <c r="J2860" s="169"/>
      <c r="K2860" s="170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VLOOKUP(E2845,INVENTORY!$A$2:$N$96,7,FALSE)</f>
        <v>#N/A</v>
      </c>
      <c r="D2862" s="74" t="e">
        <f>VLOOKUP(E2845,INVENTORY!$A$2:$N$96,8,FALSE)</f>
        <v>#N/A</v>
      </c>
      <c r="E2862" s="74" t="e">
        <f>VLOOKUP(E2845,INVENTORY!$A$2:$N$96,9,FALSE)</f>
        <v>#N/A</v>
      </c>
      <c r="G2862" s="74"/>
      <c r="H2862" s="74"/>
      <c r="I2862" s="74" t="e">
        <f>VLOOKUP(K2845,INVENTORY!$A$2:$N$96,7,FALSE)</f>
        <v>#N/A</v>
      </c>
      <c r="J2862" s="74" t="e">
        <f>VLOOKUP(K2845,INVENTORY!$A$2:$N$96,8,FALSE)</f>
        <v>#N/A</v>
      </c>
      <c r="K2862" s="74" t="e">
        <f>VLOOKUP(K2845,INVENTORY!$A$2:$N$96,9,FALSE)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1" t="e">
        <f>"Function Code: "&amp;VLOOKUP(E2845,INVENTORY!$A$2:$Q$96,14,FALSE)</f>
        <v>#N/A</v>
      </c>
      <c r="D2864" s="172"/>
      <c r="E2864" s="173"/>
      <c r="G2864" s="6" t="s">
        <v>4</v>
      </c>
      <c r="H2864" s="5"/>
      <c r="I2864" s="171" t="e">
        <f>"Function Code: "&amp;VLOOKUP(K2845,INVENTORY!$A$2:$Q$96,14,FALSE)</f>
        <v>#N/A</v>
      </c>
      <c r="J2864" s="172"/>
      <c r="K2864" s="173"/>
    </row>
    <row r="2865" spans="1:11" ht="15" customHeight="1" thickBot="1" x14ac:dyDescent="0.3">
      <c r="A2865" s="6"/>
      <c r="B2865" s="5"/>
      <c r="C2865" s="161"/>
      <c r="D2865" s="162"/>
      <c r="E2865" s="163"/>
      <c r="G2865" s="6"/>
      <c r="H2865" s="5"/>
      <c r="I2865" s="161"/>
      <c r="J2865" s="162"/>
      <c r="K2865" s="163"/>
    </row>
    <row r="2866" spans="1:11" ht="15" customHeight="1" thickBot="1" x14ac:dyDescent="0.3">
      <c r="A2866" s="6"/>
      <c r="B2866" s="5"/>
      <c r="C2866" s="161" t="e">
        <f>"Cosmetic Code: "&amp;VLOOKUP(E2845,INVENTORY!$A$2:$Q$96,15,FALSE)</f>
        <v>#N/A</v>
      </c>
      <c r="D2866" s="162"/>
      <c r="E2866" s="163"/>
      <c r="G2866" s="6"/>
      <c r="H2866" s="5"/>
      <c r="I2866" s="161" t="e">
        <f>"Cosmetic Code: "&amp;VLOOKUP(K2845,INVENTORY!$A$2:$Q$96,15,FALSE)</f>
        <v>#N/A</v>
      </c>
      <c r="J2866" s="162"/>
      <c r="K2866" s="163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4" t="s">
        <v>119</v>
      </c>
      <c r="E2870" s="165"/>
      <c r="G2870" s="3" t="s">
        <v>0</v>
      </c>
      <c r="H2870" s="2" t="s">
        <v>0</v>
      </c>
      <c r="I2870" s="1"/>
      <c r="J2870" s="164" t="s">
        <v>119</v>
      </c>
      <c r="K2870" s="165"/>
    </row>
    <row r="2871" spans="1:11" ht="47.25" customHeight="1" thickBot="1" x14ac:dyDescent="0.3"/>
    <row r="2872" spans="1:11" ht="15" customHeight="1" x14ac:dyDescent="0.25">
      <c r="A2872" s="174" t="s">
        <v>105</v>
      </c>
      <c r="B2872" s="175"/>
      <c r="C2872" s="175"/>
      <c r="D2872" s="175"/>
      <c r="E2872" s="176"/>
      <c r="G2872" s="174" t="s">
        <v>105</v>
      </c>
      <c r="H2872" s="175"/>
      <c r="I2872" s="175"/>
      <c r="J2872" s="175"/>
      <c r="K2872" s="176"/>
    </row>
    <row r="2873" spans="1:11" ht="15.75" customHeight="1" thickBot="1" x14ac:dyDescent="0.3">
      <c r="A2873" s="177"/>
      <c r="B2873" s="178"/>
      <c r="C2873" s="178"/>
      <c r="D2873" s="178"/>
      <c r="E2873" s="179"/>
      <c r="G2873" s="177"/>
      <c r="H2873" s="178"/>
      <c r="I2873" s="178"/>
      <c r="J2873" s="178"/>
      <c r="K2873" s="179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52</v>
      </c>
      <c r="G2874" s="11"/>
      <c r="H2874" s="10"/>
      <c r="I2874" s="10"/>
      <c r="J2874" s="33" t="s">
        <v>42</v>
      </c>
      <c r="K2874" s="42">
        <f>'Data-PULLDOWNS'!$B$3*3+E2845</f>
        <v>53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45952.531971875003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45952.531971875003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VLOOKUP(E2874,INVENTORY!$A$2:$N$96,10,FALSE)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VLOOKUP(K2874,INVENTORY!$A$2:$N$96,10,FALSE)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VLOOKUP(E2874,INVENTORY!$A$2:$N$96,2,FALSE)</f>
        <v>#N/A</v>
      </c>
      <c r="C2877" s="36" t="str">
        <f>"Model: "</f>
        <v xml:space="preserve">Model: </v>
      </c>
      <c r="D2877" s="40" t="e">
        <f>VLOOKUP(E2874,INVENTORY!$A$2:$N$96,3,FALSE)</f>
        <v>#N/A</v>
      </c>
      <c r="E2877" s="38"/>
      <c r="G2877" s="34" t="str">
        <f>"Make: "</f>
        <v xml:space="preserve">Make: </v>
      </c>
      <c r="H2877" s="35" t="e">
        <f>VLOOKUP(K2874,INVENTORY!$A$2:$N$96,2,FALSE)</f>
        <v>#N/A</v>
      </c>
      <c r="I2877" s="36" t="str">
        <f>"Model: "</f>
        <v xml:space="preserve">Model: </v>
      </c>
      <c r="J2877" s="40" t="e">
        <f>VLOOKUP(K2874,INVENTORY!$A$2:$N$96,3,FALSE)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VLOOKUP(E2874,INVENTORY!$A$2:$N$96,4,FALSE)&amp;" / "&amp;VLOOKUP(E2874,INVENTORY!$A$2:$N$96,5,FALSE)&amp;"GHz"</f>
        <v>#N/A</v>
      </c>
      <c r="C2878" s="36"/>
      <c r="D2878" s="36" t="str">
        <f>"Memory: "</f>
        <v xml:space="preserve">Memory: </v>
      </c>
      <c r="E2878" s="75" t="e">
        <f>VLOOKUP(E2874,INVENTORY!$A$2:$N$96,6,FALSE)</f>
        <v>#N/A</v>
      </c>
      <c r="G2878" s="34" t="str">
        <f>"CPU/Speed: "</f>
        <v xml:space="preserve">CPU/Speed: </v>
      </c>
      <c r="H2878" s="35" t="e">
        <f>VLOOKUP(K2874,INVENTORY!$A$2:$N$96,4,FALSE)&amp;" / "&amp;VLOOKUP(K2874,INVENTORY!$A$2:$N$96,5,FALSE)&amp;"GHz"</f>
        <v>#N/A</v>
      </c>
      <c r="I2878" s="36"/>
      <c r="J2878" s="36" t="str">
        <f>"Memory: "</f>
        <v xml:space="preserve">Memory: </v>
      </c>
      <c r="K2878" s="75" t="e">
        <f>VLOOKUP(K2874,INVENTORY!$A$2:$N$96,6,FALSE)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0" t="s">
        <v>10</v>
      </c>
      <c r="B2880" s="181"/>
      <c r="C2880" s="87" t="s">
        <v>1</v>
      </c>
      <c r="D2880" s="87" t="s">
        <v>9</v>
      </c>
      <c r="E2880" s="72" t="s">
        <v>8</v>
      </c>
      <c r="G2880" s="180" t="s">
        <v>10</v>
      </c>
      <c r="H2880" s="181"/>
      <c r="I2880" s="87" t="s">
        <v>1</v>
      </c>
      <c r="J2880" s="87" t="s">
        <v>9</v>
      </c>
      <c r="K2880" s="72" t="s">
        <v>8</v>
      </c>
    </row>
    <row r="2881" spans="1:11" x14ac:dyDescent="0.25">
      <c r="A2881" s="166" t="s">
        <v>96</v>
      </c>
      <c r="B2881" s="167"/>
      <c r="C2881" s="86" t="s">
        <v>13</v>
      </c>
      <c r="D2881" s="9"/>
      <c r="E2881" s="8"/>
      <c r="G2881" s="166" t="s">
        <v>96</v>
      </c>
      <c r="H2881" s="167"/>
      <c r="I2881" s="86" t="s">
        <v>13</v>
      </c>
      <c r="J2881" s="9"/>
      <c r="K2881" s="8"/>
    </row>
    <row r="2882" spans="1:11" x14ac:dyDescent="0.25">
      <c r="A2882" s="166" t="s">
        <v>98</v>
      </c>
      <c r="B2882" s="167"/>
      <c r="C2882" s="86" t="s">
        <v>13</v>
      </c>
      <c r="D2882" s="9"/>
      <c r="E2882" s="8"/>
      <c r="G2882" s="166" t="s">
        <v>98</v>
      </c>
      <c r="H2882" s="167"/>
      <c r="I2882" s="86" t="s">
        <v>13</v>
      </c>
      <c r="J2882" s="9"/>
      <c r="K2882" s="8"/>
    </row>
    <row r="2883" spans="1:11" x14ac:dyDescent="0.25">
      <c r="A2883" s="166" t="s">
        <v>97</v>
      </c>
      <c r="B2883" s="167"/>
      <c r="C2883" s="86" t="s">
        <v>13</v>
      </c>
      <c r="D2883" s="9"/>
      <c r="E2883" s="8"/>
      <c r="G2883" s="166" t="s">
        <v>97</v>
      </c>
      <c r="H2883" s="167"/>
      <c r="I2883" s="86" t="s">
        <v>13</v>
      </c>
      <c r="J2883" s="9"/>
      <c r="K2883" s="8"/>
    </row>
    <row r="2884" spans="1:11" x14ac:dyDescent="0.25">
      <c r="A2884" s="166" t="s">
        <v>7</v>
      </c>
      <c r="B2884" s="167"/>
      <c r="C2884" s="86" t="s">
        <v>13</v>
      </c>
      <c r="D2884" s="9"/>
      <c r="E2884" s="8"/>
      <c r="G2884" s="166" t="s">
        <v>7</v>
      </c>
      <c r="H2884" s="167"/>
      <c r="I2884" s="86" t="s">
        <v>13</v>
      </c>
      <c r="J2884" s="9"/>
      <c r="K2884" s="8"/>
    </row>
    <row r="2885" spans="1:11" x14ac:dyDescent="0.25">
      <c r="A2885" s="166" t="s">
        <v>99</v>
      </c>
      <c r="B2885" s="167"/>
      <c r="C2885" s="86" t="s">
        <v>13</v>
      </c>
      <c r="D2885" s="9"/>
      <c r="E2885" s="8"/>
      <c r="G2885" s="166" t="s">
        <v>99</v>
      </c>
      <c r="H2885" s="167"/>
      <c r="I2885" s="86" t="s">
        <v>13</v>
      </c>
      <c r="J2885" s="9"/>
      <c r="K2885" s="8"/>
    </row>
    <row r="2886" spans="1:11" x14ac:dyDescent="0.25">
      <c r="A2886" s="166" t="s">
        <v>6</v>
      </c>
      <c r="B2886" s="167"/>
      <c r="C2886" s="86" t="s">
        <v>13</v>
      </c>
      <c r="D2886" s="9"/>
      <c r="E2886" s="8"/>
      <c r="G2886" s="166" t="s">
        <v>6</v>
      </c>
      <c r="H2886" s="167"/>
      <c r="I2886" s="86" t="s">
        <v>13</v>
      </c>
      <c r="J2886" s="9"/>
      <c r="K2886" s="8"/>
    </row>
    <row r="2887" spans="1:11" x14ac:dyDescent="0.25">
      <c r="A2887" s="166"/>
      <c r="B2887" s="167"/>
      <c r="C2887" s="86"/>
      <c r="D2887" s="9"/>
      <c r="E2887" s="8"/>
      <c r="G2887" s="166"/>
      <c r="H2887" s="167"/>
      <c r="I2887" s="86"/>
      <c r="J2887" s="9"/>
      <c r="K2887" s="8"/>
    </row>
    <row r="2888" spans="1:11" x14ac:dyDescent="0.25">
      <c r="A2888" s="166"/>
      <c r="B2888" s="167"/>
      <c r="C2888" s="86"/>
      <c r="D2888" s="9"/>
      <c r="E2888" s="8"/>
      <c r="G2888" s="166"/>
      <c r="H2888" s="167"/>
      <c r="I2888" s="86"/>
      <c r="J2888" s="9"/>
      <c r="K2888" s="8"/>
    </row>
    <row r="2889" spans="1:11" ht="15.75" thickBot="1" x14ac:dyDescent="0.3">
      <c r="A2889" s="168" t="s">
        <v>14</v>
      </c>
      <c r="B2889" s="169"/>
      <c r="C2889" s="169"/>
      <c r="D2889" s="169"/>
      <c r="E2889" s="170"/>
      <c r="G2889" s="168" t="s">
        <v>14</v>
      </c>
      <c r="H2889" s="169"/>
      <c r="I2889" s="169"/>
      <c r="J2889" s="169"/>
      <c r="K2889" s="170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VLOOKUP(E2874,INVENTORY!$A$2:$N$96,7,FALSE)</f>
        <v>#N/A</v>
      </c>
      <c r="D2891" s="74" t="e">
        <f>VLOOKUP(E2874,INVENTORY!$A$2:$N$96,8,FALSE)</f>
        <v>#N/A</v>
      </c>
      <c r="E2891" s="74" t="e">
        <f>VLOOKUP(E2874,INVENTORY!$A$2:$N$96,9,FALSE)</f>
        <v>#N/A</v>
      </c>
      <c r="G2891" s="74"/>
      <c r="H2891" s="74"/>
      <c r="I2891" s="74" t="e">
        <f>VLOOKUP(K2874,INVENTORY!$A$2:$N$96,7,FALSE)</f>
        <v>#N/A</v>
      </c>
      <c r="J2891" s="74" t="e">
        <f>VLOOKUP(K2874,INVENTORY!$A$2:$N$96,8,FALSE)</f>
        <v>#N/A</v>
      </c>
      <c r="K2891" s="74" t="e">
        <f>VLOOKUP(K2874,INVENTORY!$A$2:$N$96,9,FALSE)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1" t="e">
        <f>"Function Code: "&amp;VLOOKUP(E2874,INVENTORY!$A$2:$Q$96,14,FALSE)</f>
        <v>#N/A</v>
      </c>
      <c r="D2893" s="172"/>
      <c r="E2893" s="173"/>
      <c r="G2893" s="6" t="s">
        <v>4</v>
      </c>
      <c r="H2893" s="5"/>
      <c r="I2893" s="171" t="e">
        <f>"Function Code: "&amp;VLOOKUP(K2874,INVENTORY!$A$2:$Q$96,14,FALSE)</f>
        <v>#N/A</v>
      </c>
      <c r="J2893" s="172"/>
      <c r="K2893" s="173"/>
    </row>
    <row r="2894" spans="1:11" ht="15" customHeight="1" thickBot="1" x14ac:dyDescent="0.3">
      <c r="A2894" s="6"/>
      <c r="B2894" s="5"/>
      <c r="C2894" s="161"/>
      <c r="D2894" s="162"/>
      <c r="E2894" s="163"/>
      <c r="G2894" s="6"/>
      <c r="H2894" s="5"/>
      <c r="I2894" s="161"/>
      <c r="J2894" s="162"/>
      <c r="K2894" s="163"/>
    </row>
    <row r="2895" spans="1:11" ht="15" customHeight="1" thickBot="1" x14ac:dyDescent="0.3">
      <c r="A2895" s="6"/>
      <c r="B2895" s="5"/>
      <c r="C2895" s="161" t="e">
        <f>"Cosmetic Code: "&amp;VLOOKUP(E2874,INVENTORY!$A$2:$Q$96,15,FALSE)</f>
        <v>#N/A</v>
      </c>
      <c r="D2895" s="162"/>
      <c r="E2895" s="163"/>
      <c r="G2895" s="6"/>
      <c r="H2895" s="5"/>
      <c r="I2895" s="161" t="e">
        <f>"Cosmetic Code: "&amp;VLOOKUP(K2874,INVENTORY!$A$2:$Q$96,15,FALSE)</f>
        <v>#N/A</v>
      </c>
      <c r="J2895" s="162"/>
      <c r="K2895" s="163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4" t="s">
        <v>119</v>
      </c>
      <c r="E2899" s="165"/>
      <c r="G2899" s="3" t="s">
        <v>0</v>
      </c>
      <c r="H2899" s="2" t="s">
        <v>0</v>
      </c>
      <c r="I2899" s="1"/>
      <c r="J2899" s="164" t="s">
        <v>119</v>
      </c>
      <c r="K2899" s="165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4" t="s">
        <v>105</v>
      </c>
      <c r="B1" s="175"/>
      <c r="C1" s="175"/>
      <c r="D1" s="175"/>
      <c r="E1" s="176"/>
      <c r="G1" s="174" t="s">
        <v>105</v>
      </c>
      <c r="H1" s="175"/>
      <c r="I1" s="175"/>
      <c r="J1" s="175"/>
      <c r="K1" s="176"/>
    </row>
    <row r="2" spans="1:11" ht="15.75" customHeight="1" thickBot="1" x14ac:dyDescent="0.3">
      <c r="A2" s="177"/>
      <c r="B2" s="178"/>
      <c r="C2" s="178"/>
      <c r="D2" s="178"/>
      <c r="E2" s="179"/>
      <c r="G2" s="177"/>
      <c r="H2" s="178"/>
      <c r="I2" s="178"/>
      <c r="J2" s="178"/>
      <c r="K2" s="179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0" t="s">
        <v>10</v>
      </c>
      <c r="B9" s="181"/>
      <c r="C9" s="77" t="s">
        <v>1</v>
      </c>
      <c r="D9" s="77" t="s">
        <v>9</v>
      </c>
      <c r="E9" s="72" t="s">
        <v>8</v>
      </c>
      <c r="G9" s="180" t="s">
        <v>10</v>
      </c>
      <c r="H9" s="181"/>
      <c r="I9" s="77" t="s">
        <v>1</v>
      </c>
      <c r="J9" s="77" t="s">
        <v>9</v>
      </c>
      <c r="K9" s="72" t="s">
        <v>8</v>
      </c>
    </row>
    <row r="10" spans="1:11" x14ac:dyDescent="0.25">
      <c r="A10" s="166" t="s">
        <v>96</v>
      </c>
      <c r="B10" s="167"/>
      <c r="C10" s="76" t="s">
        <v>13</v>
      </c>
      <c r="D10" s="9"/>
      <c r="E10" s="8"/>
      <c r="G10" s="166" t="s">
        <v>96</v>
      </c>
      <c r="H10" s="167"/>
      <c r="I10" s="76" t="s">
        <v>13</v>
      </c>
      <c r="J10" s="9"/>
      <c r="K10" s="8"/>
    </row>
    <row r="11" spans="1:11" x14ac:dyDescent="0.25">
      <c r="A11" s="166" t="s">
        <v>98</v>
      </c>
      <c r="B11" s="167"/>
      <c r="C11" s="76" t="s">
        <v>13</v>
      </c>
      <c r="D11" s="9"/>
      <c r="E11" s="8"/>
      <c r="G11" s="166" t="s">
        <v>98</v>
      </c>
      <c r="H11" s="167"/>
      <c r="I11" s="76" t="s">
        <v>13</v>
      </c>
      <c r="J11" s="9"/>
      <c r="K11" s="8"/>
    </row>
    <row r="12" spans="1:11" x14ac:dyDescent="0.25">
      <c r="A12" s="166" t="s">
        <v>97</v>
      </c>
      <c r="B12" s="167"/>
      <c r="C12" s="76" t="s">
        <v>13</v>
      </c>
      <c r="D12" s="9"/>
      <c r="E12" s="8"/>
      <c r="G12" s="166" t="s">
        <v>97</v>
      </c>
      <c r="H12" s="167"/>
      <c r="I12" s="76" t="s">
        <v>13</v>
      </c>
      <c r="J12" s="9"/>
      <c r="K12" s="8"/>
    </row>
    <row r="13" spans="1:11" x14ac:dyDescent="0.25">
      <c r="A13" s="166" t="s">
        <v>7</v>
      </c>
      <c r="B13" s="167"/>
      <c r="C13" s="76" t="s">
        <v>13</v>
      </c>
      <c r="D13" s="9"/>
      <c r="E13" s="8"/>
      <c r="G13" s="166" t="s">
        <v>7</v>
      </c>
      <c r="H13" s="167"/>
      <c r="I13" s="76" t="s">
        <v>13</v>
      </c>
      <c r="J13" s="9"/>
      <c r="K13" s="8"/>
    </row>
    <row r="14" spans="1:11" x14ac:dyDescent="0.25">
      <c r="A14" s="166" t="s">
        <v>99</v>
      </c>
      <c r="B14" s="167"/>
      <c r="C14" s="76" t="s">
        <v>13</v>
      </c>
      <c r="D14" s="9"/>
      <c r="E14" s="8"/>
      <c r="G14" s="166" t="s">
        <v>99</v>
      </c>
      <c r="H14" s="167"/>
      <c r="I14" s="76" t="s">
        <v>13</v>
      </c>
      <c r="J14" s="9"/>
      <c r="K14" s="8"/>
    </row>
    <row r="15" spans="1:11" x14ac:dyDescent="0.25">
      <c r="A15" s="166" t="s">
        <v>6</v>
      </c>
      <c r="B15" s="167"/>
      <c r="C15" s="76" t="s">
        <v>13</v>
      </c>
      <c r="D15" s="9"/>
      <c r="E15" s="8"/>
      <c r="G15" s="166" t="s">
        <v>6</v>
      </c>
      <c r="H15" s="167"/>
      <c r="I15" s="76" t="s">
        <v>13</v>
      </c>
      <c r="J15" s="9"/>
      <c r="K15" s="8"/>
    </row>
    <row r="16" spans="1:11" x14ac:dyDescent="0.25">
      <c r="A16" s="166"/>
      <c r="B16" s="167"/>
      <c r="C16" s="76"/>
      <c r="D16" s="9"/>
      <c r="E16" s="8"/>
      <c r="G16" s="166"/>
      <c r="H16" s="167"/>
      <c r="I16" s="76"/>
      <c r="J16" s="9"/>
      <c r="K16" s="8"/>
    </row>
    <row r="17" spans="1:11" x14ac:dyDescent="0.25">
      <c r="A17" s="166"/>
      <c r="B17" s="167"/>
      <c r="C17" s="76"/>
      <c r="D17" s="9"/>
      <c r="E17" s="8"/>
      <c r="G17" s="166"/>
      <c r="H17" s="167"/>
      <c r="I17" s="76"/>
      <c r="J17" s="9"/>
      <c r="K17" s="8"/>
    </row>
    <row r="18" spans="1:11" ht="15.75" thickBot="1" x14ac:dyDescent="0.3">
      <c r="A18" s="168" t="s">
        <v>14</v>
      </c>
      <c r="B18" s="169"/>
      <c r="C18" s="169"/>
      <c r="D18" s="169"/>
      <c r="E18" s="170"/>
      <c r="G18" s="168" t="s">
        <v>14</v>
      </c>
      <c r="H18" s="169"/>
      <c r="I18" s="169"/>
      <c r="J18" s="169"/>
      <c r="K18" s="170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1" t="s">
        <v>107</v>
      </c>
      <c r="D22" s="172"/>
      <c r="E22" s="173"/>
      <c r="G22" s="6" t="s">
        <v>4</v>
      </c>
      <c r="H22" s="5"/>
      <c r="I22" s="171" t="s">
        <v>107</v>
      </c>
      <c r="J22" s="172"/>
      <c r="K22" s="173"/>
    </row>
    <row r="23" spans="1:11" ht="15" customHeight="1" thickBot="1" x14ac:dyDescent="0.3">
      <c r="A23" s="6"/>
      <c r="B23" s="5"/>
      <c r="C23" s="161"/>
      <c r="D23" s="162"/>
      <c r="E23" s="163"/>
      <c r="G23" s="6"/>
      <c r="H23" s="5"/>
      <c r="I23" s="161"/>
      <c r="J23" s="162"/>
      <c r="K23" s="163"/>
    </row>
    <row r="24" spans="1:11" ht="15" customHeight="1" thickBot="1" x14ac:dyDescent="0.3">
      <c r="A24" s="6"/>
      <c r="B24" s="5"/>
      <c r="C24" s="161" t="s">
        <v>106</v>
      </c>
      <c r="D24" s="162"/>
      <c r="E24" s="163"/>
      <c r="G24" s="6"/>
      <c r="H24" s="5"/>
      <c r="I24" s="161" t="s">
        <v>106</v>
      </c>
      <c r="J24" s="162"/>
      <c r="K24" s="163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4" t="s">
        <v>104</v>
      </c>
      <c r="E28" s="165"/>
      <c r="G28" s="3" t="s">
        <v>0</v>
      </c>
      <c r="H28" s="2" t="s">
        <v>0</v>
      </c>
      <c r="I28" s="1"/>
      <c r="J28" s="164" t="s">
        <v>104</v>
      </c>
      <c r="K28" s="165"/>
    </row>
    <row r="29" spans="1:11" ht="47.25" customHeight="1" thickBot="1" x14ac:dyDescent="0.3"/>
    <row r="30" spans="1:11" ht="15" customHeight="1" x14ac:dyDescent="0.25">
      <c r="A30" s="174" t="s">
        <v>105</v>
      </c>
      <c r="B30" s="175"/>
      <c r="C30" s="175"/>
      <c r="D30" s="175"/>
      <c r="E30" s="176"/>
      <c r="G30" s="174" t="s">
        <v>105</v>
      </c>
      <c r="H30" s="175"/>
      <c r="I30" s="175"/>
      <c r="J30" s="175"/>
      <c r="K30" s="176"/>
    </row>
    <row r="31" spans="1:11" ht="15.75" customHeight="1" thickBot="1" x14ac:dyDescent="0.3">
      <c r="A31" s="177"/>
      <c r="B31" s="178"/>
      <c r="C31" s="178"/>
      <c r="D31" s="178"/>
      <c r="E31" s="179"/>
      <c r="G31" s="177"/>
      <c r="H31" s="178"/>
      <c r="I31" s="178"/>
      <c r="J31" s="178"/>
      <c r="K31" s="179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0" t="s">
        <v>10</v>
      </c>
      <c r="B38" s="181"/>
      <c r="C38" s="77" t="s">
        <v>1</v>
      </c>
      <c r="D38" s="77" t="s">
        <v>9</v>
      </c>
      <c r="E38" s="72" t="s">
        <v>8</v>
      </c>
      <c r="G38" s="180" t="s">
        <v>10</v>
      </c>
      <c r="H38" s="181"/>
      <c r="I38" s="77" t="s">
        <v>1</v>
      </c>
      <c r="J38" s="77" t="s">
        <v>9</v>
      </c>
      <c r="K38" s="72" t="s">
        <v>8</v>
      </c>
    </row>
    <row r="39" spans="1:11" x14ac:dyDescent="0.25">
      <c r="A39" s="166" t="s">
        <v>96</v>
      </c>
      <c r="B39" s="167"/>
      <c r="C39" s="76" t="s">
        <v>13</v>
      </c>
      <c r="D39" s="9"/>
      <c r="E39" s="8"/>
      <c r="G39" s="166" t="s">
        <v>96</v>
      </c>
      <c r="H39" s="167"/>
      <c r="I39" s="76" t="s">
        <v>13</v>
      </c>
      <c r="J39" s="9"/>
      <c r="K39" s="8"/>
    </row>
    <row r="40" spans="1:11" x14ac:dyDescent="0.25">
      <c r="A40" s="166" t="s">
        <v>98</v>
      </c>
      <c r="B40" s="167"/>
      <c r="C40" s="76" t="s">
        <v>13</v>
      </c>
      <c r="D40" s="9"/>
      <c r="E40" s="8"/>
      <c r="G40" s="166" t="s">
        <v>98</v>
      </c>
      <c r="H40" s="167"/>
      <c r="I40" s="76" t="s">
        <v>13</v>
      </c>
      <c r="J40" s="9"/>
      <c r="K40" s="8"/>
    </row>
    <row r="41" spans="1:11" x14ac:dyDescent="0.25">
      <c r="A41" s="166" t="s">
        <v>97</v>
      </c>
      <c r="B41" s="167"/>
      <c r="C41" s="76" t="s">
        <v>13</v>
      </c>
      <c r="D41" s="9"/>
      <c r="E41" s="8"/>
      <c r="G41" s="166" t="s">
        <v>97</v>
      </c>
      <c r="H41" s="167"/>
      <c r="I41" s="76" t="s">
        <v>13</v>
      </c>
      <c r="J41" s="9"/>
      <c r="K41" s="8"/>
    </row>
    <row r="42" spans="1:11" x14ac:dyDescent="0.25">
      <c r="A42" s="166" t="s">
        <v>7</v>
      </c>
      <c r="B42" s="167"/>
      <c r="C42" s="76" t="s">
        <v>13</v>
      </c>
      <c r="D42" s="9"/>
      <c r="E42" s="8"/>
      <c r="G42" s="166" t="s">
        <v>7</v>
      </c>
      <c r="H42" s="167"/>
      <c r="I42" s="76" t="s">
        <v>13</v>
      </c>
      <c r="J42" s="9"/>
      <c r="K42" s="8"/>
    </row>
    <row r="43" spans="1:11" x14ac:dyDescent="0.25">
      <c r="A43" s="166" t="s">
        <v>99</v>
      </c>
      <c r="B43" s="167"/>
      <c r="C43" s="76" t="s">
        <v>13</v>
      </c>
      <c r="D43" s="9"/>
      <c r="E43" s="8"/>
      <c r="G43" s="166" t="s">
        <v>99</v>
      </c>
      <c r="H43" s="167"/>
      <c r="I43" s="76" t="s">
        <v>13</v>
      </c>
      <c r="J43" s="9"/>
      <c r="K43" s="8"/>
    </row>
    <row r="44" spans="1:11" x14ac:dyDescent="0.25">
      <c r="A44" s="166" t="s">
        <v>6</v>
      </c>
      <c r="B44" s="167"/>
      <c r="C44" s="76" t="s">
        <v>13</v>
      </c>
      <c r="D44" s="9"/>
      <c r="E44" s="8"/>
      <c r="G44" s="166" t="s">
        <v>6</v>
      </c>
      <c r="H44" s="167"/>
      <c r="I44" s="76" t="s">
        <v>13</v>
      </c>
      <c r="J44" s="9"/>
      <c r="K44" s="8"/>
    </row>
    <row r="45" spans="1:11" x14ac:dyDescent="0.25">
      <c r="A45" s="166"/>
      <c r="B45" s="167"/>
      <c r="C45" s="76"/>
      <c r="D45" s="9"/>
      <c r="E45" s="8"/>
      <c r="G45" s="166"/>
      <c r="H45" s="167"/>
      <c r="I45" s="76"/>
      <c r="J45" s="9"/>
      <c r="K45" s="8"/>
    </row>
    <row r="46" spans="1:11" x14ac:dyDescent="0.25">
      <c r="A46" s="166"/>
      <c r="B46" s="167"/>
      <c r="C46" s="76"/>
      <c r="D46" s="9"/>
      <c r="E46" s="8"/>
      <c r="G46" s="166"/>
      <c r="H46" s="167"/>
      <c r="I46" s="76"/>
      <c r="J46" s="9"/>
      <c r="K46" s="8"/>
    </row>
    <row r="47" spans="1:11" ht="15.75" thickBot="1" x14ac:dyDescent="0.3">
      <c r="A47" s="168" t="s">
        <v>14</v>
      </c>
      <c r="B47" s="169"/>
      <c r="C47" s="169"/>
      <c r="D47" s="169"/>
      <c r="E47" s="170"/>
      <c r="G47" s="168" t="s">
        <v>14</v>
      </c>
      <c r="H47" s="169"/>
      <c r="I47" s="169"/>
      <c r="J47" s="169"/>
      <c r="K47" s="170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1" t="s">
        <v>107</v>
      </c>
      <c r="D51" s="172"/>
      <c r="E51" s="173"/>
      <c r="G51" s="6" t="s">
        <v>4</v>
      </c>
      <c r="H51" s="5"/>
      <c r="I51" s="171" t="s">
        <v>107</v>
      </c>
      <c r="J51" s="172"/>
      <c r="K51" s="173"/>
    </row>
    <row r="52" spans="1:11" ht="15" customHeight="1" thickBot="1" x14ac:dyDescent="0.3">
      <c r="A52" s="6"/>
      <c r="B52" s="5"/>
      <c r="C52" s="161"/>
      <c r="D52" s="162"/>
      <c r="E52" s="163"/>
      <c r="G52" s="6"/>
      <c r="H52" s="5"/>
      <c r="I52" s="161"/>
      <c r="J52" s="162"/>
      <c r="K52" s="163"/>
    </row>
    <row r="53" spans="1:11" ht="15" customHeight="1" thickBot="1" x14ac:dyDescent="0.3">
      <c r="A53" s="6"/>
      <c r="B53" s="5"/>
      <c r="C53" s="161" t="s">
        <v>106</v>
      </c>
      <c r="D53" s="162"/>
      <c r="E53" s="163"/>
      <c r="G53" s="6"/>
      <c r="H53" s="5"/>
      <c r="I53" s="161" t="s">
        <v>106</v>
      </c>
      <c r="J53" s="162"/>
      <c r="K53" s="163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4" t="s">
        <v>104</v>
      </c>
      <c r="E57" s="165"/>
      <c r="G57" s="3" t="s">
        <v>0</v>
      </c>
      <c r="H57" s="2" t="s">
        <v>0</v>
      </c>
      <c r="I57" s="1"/>
      <c r="J57" s="164" t="s">
        <v>104</v>
      </c>
      <c r="K57" s="165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MAX(INVENTORY!A2:A325)</f>
        <v>3</v>
      </c>
    </row>
    <row r="3" spans="1:13" x14ac:dyDescent="0.25">
      <c r="A3" t="s">
        <v>41</v>
      </c>
      <c r="B3">
        <f>ROUNDUP(B2/4,0)</f>
        <v>1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8" t="s">
        <v>24</v>
      </c>
      <c r="B12" s="49" t="s">
        <v>109</v>
      </c>
      <c r="C12" s="80" t="s">
        <v>114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149</v>
      </c>
      <c r="M12" s="85" t="s">
        <v>153</v>
      </c>
    </row>
    <row r="13" spans="1:13" ht="18.75" x14ac:dyDescent="0.3">
      <c r="A13" s="48" t="s">
        <v>29</v>
      </c>
      <c r="B13" s="49" t="s">
        <v>110</v>
      </c>
      <c r="C13" s="80" t="s">
        <v>115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150</v>
      </c>
      <c r="M13" s="85" t="s">
        <v>154</v>
      </c>
    </row>
    <row r="14" spans="1:13" ht="18.75" x14ac:dyDescent="0.3">
      <c r="A14" s="78" t="s">
        <v>130</v>
      </c>
      <c r="B14" s="49" t="s">
        <v>111</v>
      </c>
      <c r="C14" s="80" t="s">
        <v>116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131</v>
      </c>
      <c r="M14" s="85" t="s">
        <v>155</v>
      </c>
    </row>
    <row r="15" spans="1:13" ht="18.75" x14ac:dyDescent="0.3">
      <c r="A15" s="48" t="s">
        <v>132</v>
      </c>
      <c r="B15" s="49" t="s">
        <v>112</v>
      </c>
      <c r="C15" s="80" t="s">
        <v>117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133</v>
      </c>
      <c r="M15" s="85" t="s">
        <v>156</v>
      </c>
    </row>
    <row r="16" spans="1:13" ht="18.75" x14ac:dyDescent="0.3">
      <c r="B16" s="49" t="s">
        <v>134</v>
      </c>
      <c r="C16" s="80" t="s">
        <v>135</v>
      </c>
      <c r="D16" s="50" t="s">
        <v>121</v>
      </c>
      <c r="L16" s="48" t="s">
        <v>136</v>
      </c>
      <c r="M16" s="85" t="s">
        <v>157</v>
      </c>
    </row>
    <row r="17" spans="2:13" ht="18.75" x14ac:dyDescent="0.3">
      <c r="B17" s="49" t="s">
        <v>137</v>
      </c>
      <c r="C17" s="80" t="s">
        <v>138</v>
      </c>
      <c r="D17" s="50" t="s">
        <v>122</v>
      </c>
      <c r="L17" s="48" t="s">
        <v>139</v>
      </c>
      <c r="M17" s="85" t="s">
        <v>158</v>
      </c>
    </row>
    <row r="18" spans="2:13" ht="18.75" x14ac:dyDescent="0.3">
      <c r="B18" s="49" t="s">
        <v>140</v>
      </c>
      <c r="C18" s="80" t="s">
        <v>141</v>
      </c>
      <c r="L18" s="48"/>
      <c r="M18" s="85" t="s">
        <v>159</v>
      </c>
    </row>
    <row r="19" spans="2:13" ht="18.75" x14ac:dyDescent="0.3">
      <c r="B19" s="49" t="s">
        <v>142</v>
      </c>
      <c r="C19" s="80" t="s">
        <v>143</v>
      </c>
      <c r="L19" s="48"/>
      <c r="M19" s="85" t="s">
        <v>160</v>
      </c>
    </row>
    <row r="20" spans="2:13" ht="18.75" x14ac:dyDescent="0.25">
      <c r="B20" s="49" t="s">
        <v>144</v>
      </c>
      <c r="C20" s="80" t="s">
        <v>145</v>
      </c>
    </row>
    <row r="21" spans="2:13" ht="18.75" x14ac:dyDescent="0.25">
      <c r="B21" s="49" t="s">
        <v>146</v>
      </c>
      <c r="C21" s="80" t="s">
        <v>147</v>
      </c>
    </row>
    <row r="22" spans="2:13" ht="18.75" x14ac:dyDescent="0.25">
      <c r="B22" s="49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2025-10-22T16:46:23Z</cp:lastPrinted>
  <dcterms:created xsi:type="dcterms:W3CDTF">2021-07-30T18:34:22Z</dcterms:created>
  <dcterms:modified xsi:type="dcterms:W3CDTF">2025-10-22T16:48:49Z</dcterms:modified>
</cp:coreProperties>
</file>