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COMPUTERS CLERK\"/>
    </mc:Choice>
  </mc:AlternateContent>
  <xr:revisionPtr revIDLastSave="0" documentId="13_ncr:1_{8BC32AC4-2806-4177-8EE3-6C2E6B9CB354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2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Titles" localSheetId="0">INVENTORY!$1:$1</definedName>
    <definedName name="Vendor">OFFSET([2]Vendors!$A$2,0,0,[2]Vendors!$C$1,1)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2" i="5" l="1"/>
  <c r="P2" i="5"/>
  <c r="O2" i="5"/>
  <c r="N2" i="5"/>
  <c r="J2" i="5"/>
  <c r="I2" i="5"/>
  <c r="H2" i="5"/>
  <c r="G2" i="5"/>
  <c r="J2878" i="2" l="1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E2845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E2787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E2729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E2671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E2613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E2555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E2497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E2439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E2381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E2323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E2265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E2207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E2149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E2091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E2033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E1975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E1917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E1859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E1801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E1743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E1685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E1627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E1569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E1511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E1453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E1395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E1337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E1279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E1221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E1163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E1105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E1047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E989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E931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E873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E815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E757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E699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E641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E583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E525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E467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E409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E351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E293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E235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E177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E119" i="2"/>
  <c r="C22" i="2"/>
  <c r="C24" i="2"/>
  <c r="C82" i="2" l="1"/>
  <c r="C80" i="2"/>
  <c r="C2866" i="2"/>
  <c r="C2864" i="2"/>
  <c r="E2862" i="2"/>
  <c r="D2862" i="2"/>
  <c r="C2862" i="2"/>
  <c r="E2849" i="2"/>
  <c r="B2849" i="2"/>
  <c r="D2848" i="2"/>
  <c r="B2848" i="2"/>
  <c r="D2847" i="2"/>
  <c r="C2808" i="2"/>
  <c r="C2806" i="2"/>
  <c r="E2804" i="2"/>
  <c r="D2804" i="2"/>
  <c r="C2804" i="2"/>
  <c r="E2791" i="2"/>
  <c r="B2791" i="2"/>
  <c r="D2790" i="2"/>
  <c r="B2790" i="2"/>
  <c r="D2789" i="2"/>
  <c r="C2750" i="2"/>
  <c r="C2748" i="2"/>
  <c r="E2746" i="2"/>
  <c r="D2746" i="2"/>
  <c r="C2746" i="2"/>
  <c r="E2733" i="2"/>
  <c r="B2733" i="2"/>
  <c r="D2732" i="2"/>
  <c r="B2732" i="2"/>
  <c r="D2731" i="2"/>
  <c r="C2692" i="2"/>
  <c r="C2690" i="2"/>
  <c r="E2688" i="2"/>
  <c r="D2688" i="2"/>
  <c r="C2688" i="2"/>
  <c r="E2675" i="2"/>
  <c r="B2675" i="2"/>
  <c r="D2674" i="2"/>
  <c r="B2674" i="2"/>
  <c r="D2673" i="2"/>
  <c r="C2634" i="2"/>
  <c r="C2632" i="2"/>
  <c r="E2630" i="2"/>
  <c r="D2630" i="2"/>
  <c r="C2630" i="2"/>
  <c r="E2617" i="2"/>
  <c r="B2617" i="2"/>
  <c r="D2616" i="2"/>
  <c r="B2616" i="2"/>
  <c r="D2615" i="2"/>
  <c r="C2576" i="2"/>
  <c r="C2574" i="2"/>
  <c r="E2572" i="2"/>
  <c r="D2572" i="2"/>
  <c r="C2572" i="2"/>
  <c r="E2559" i="2"/>
  <c r="B2559" i="2"/>
  <c r="D2558" i="2"/>
  <c r="B2558" i="2"/>
  <c r="D2557" i="2"/>
  <c r="C2518" i="2"/>
  <c r="C2516" i="2"/>
  <c r="E2514" i="2"/>
  <c r="D2514" i="2"/>
  <c r="C2514" i="2"/>
  <c r="E2501" i="2"/>
  <c r="B2501" i="2"/>
  <c r="D2500" i="2"/>
  <c r="B2500" i="2"/>
  <c r="D2499" i="2"/>
  <c r="C2460" i="2"/>
  <c r="C2458" i="2"/>
  <c r="E2456" i="2"/>
  <c r="D2456" i="2"/>
  <c r="C2456" i="2"/>
  <c r="E2443" i="2"/>
  <c r="B2443" i="2"/>
  <c r="D2442" i="2"/>
  <c r="B2442" i="2"/>
  <c r="D2441" i="2"/>
  <c r="C2402" i="2"/>
  <c r="C2400" i="2"/>
  <c r="E2398" i="2"/>
  <c r="D2398" i="2"/>
  <c r="C2398" i="2"/>
  <c r="E2385" i="2"/>
  <c r="B2385" i="2"/>
  <c r="D2384" i="2"/>
  <c r="B2384" i="2"/>
  <c r="D2383" i="2"/>
  <c r="C2344" i="2"/>
  <c r="C2342" i="2"/>
  <c r="E2340" i="2"/>
  <c r="D2340" i="2"/>
  <c r="C2340" i="2"/>
  <c r="E2327" i="2"/>
  <c r="B2327" i="2"/>
  <c r="D2326" i="2"/>
  <c r="B2326" i="2"/>
  <c r="D2325" i="2"/>
  <c r="C2286" i="2"/>
  <c r="C2284" i="2"/>
  <c r="E2282" i="2"/>
  <c r="D2282" i="2"/>
  <c r="C2282" i="2"/>
  <c r="E2269" i="2"/>
  <c r="B2269" i="2"/>
  <c r="D2268" i="2"/>
  <c r="B2268" i="2"/>
  <c r="D2267" i="2"/>
  <c r="C2228" i="2"/>
  <c r="C2226" i="2"/>
  <c r="E2224" i="2"/>
  <c r="D2224" i="2"/>
  <c r="C2224" i="2"/>
  <c r="E2211" i="2"/>
  <c r="B2211" i="2"/>
  <c r="D2210" i="2"/>
  <c r="B2210" i="2"/>
  <c r="D2209" i="2"/>
  <c r="C2170" i="2"/>
  <c r="C2168" i="2"/>
  <c r="E2166" i="2"/>
  <c r="D2166" i="2"/>
  <c r="C2166" i="2"/>
  <c r="E2153" i="2"/>
  <c r="B2153" i="2"/>
  <c r="D2152" i="2"/>
  <c r="B2152" i="2"/>
  <c r="D2151" i="2"/>
  <c r="C2112" i="2"/>
  <c r="C2110" i="2"/>
  <c r="E2108" i="2"/>
  <c r="D2108" i="2"/>
  <c r="C2108" i="2"/>
  <c r="E2095" i="2"/>
  <c r="B2095" i="2"/>
  <c r="D2094" i="2"/>
  <c r="B2094" i="2"/>
  <c r="D2093" i="2"/>
  <c r="C2054" i="2"/>
  <c r="C2052" i="2"/>
  <c r="E2050" i="2"/>
  <c r="D2050" i="2"/>
  <c r="C2050" i="2"/>
  <c r="E2037" i="2"/>
  <c r="B2037" i="2"/>
  <c r="D2036" i="2"/>
  <c r="B2036" i="2"/>
  <c r="D2035" i="2"/>
  <c r="C1996" i="2"/>
  <c r="C1994" i="2"/>
  <c r="E1992" i="2"/>
  <c r="D1992" i="2"/>
  <c r="C1992" i="2"/>
  <c r="E1979" i="2"/>
  <c r="B1979" i="2"/>
  <c r="D1978" i="2"/>
  <c r="B1978" i="2"/>
  <c r="D1977" i="2"/>
  <c r="C1938" i="2"/>
  <c r="C1936" i="2"/>
  <c r="E1934" i="2"/>
  <c r="D1934" i="2"/>
  <c r="C1934" i="2"/>
  <c r="E1921" i="2"/>
  <c r="B1921" i="2"/>
  <c r="D1920" i="2"/>
  <c r="B1920" i="2"/>
  <c r="D1919" i="2"/>
  <c r="C1880" i="2"/>
  <c r="C1878" i="2"/>
  <c r="E1876" i="2"/>
  <c r="D1876" i="2"/>
  <c r="C1876" i="2"/>
  <c r="E1863" i="2"/>
  <c r="B1863" i="2"/>
  <c r="D1862" i="2"/>
  <c r="B1862" i="2"/>
  <c r="D1861" i="2"/>
  <c r="C1822" i="2"/>
  <c r="C1820" i="2"/>
  <c r="E1818" i="2"/>
  <c r="D1818" i="2"/>
  <c r="C1818" i="2"/>
  <c r="E1805" i="2"/>
  <c r="B1805" i="2"/>
  <c r="D1804" i="2"/>
  <c r="B1804" i="2"/>
  <c r="D1803" i="2"/>
  <c r="C1764" i="2"/>
  <c r="C1762" i="2"/>
  <c r="E1760" i="2"/>
  <c r="D1760" i="2"/>
  <c r="C1760" i="2"/>
  <c r="E1747" i="2"/>
  <c r="B1747" i="2"/>
  <c r="D1746" i="2"/>
  <c r="B1746" i="2"/>
  <c r="D1745" i="2"/>
  <c r="C1706" i="2"/>
  <c r="C1704" i="2"/>
  <c r="E1702" i="2"/>
  <c r="D1702" i="2"/>
  <c r="C1702" i="2"/>
  <c r="E1689" i="2"/>
  <c r="B1689" i="2"/>
  <c r="D1688" i="2"/>
  <c r="B1688" i="2"/>
  <c r="D1687" i="2"/>
  <c r="C1648" i="2"/>
  <c r="C1646" i="2"/>
  <c r="E1644" i="2"/>
  <c r="D1644" i="2"/>
  <c r="C1644" i="2"/>
  <c r="E1631" i="2"/>
  <c r="B1631" i="2"/>
  <c r="D1630" i="2"/>
  <c r="B1630" i="2"/>
  <c r="D1629" i="2"/>
  <c r="C1590" i="2"/>
  <c r="C1588" i="2"/>
  <c r="E1586" i="2"/>
  <c r="D1586" i="2"/>
  <c r="C1586" i="2"/>
  <c r="E1573" i="2"/>
  <c r="B1573" i="2"/>
  <c r="D1572" i="2"/>
  <c r="B1572" i="2"/>
  <c r="D1571" i="2"/>
  <c r="C1532" i="2"/>
  <c r="C1530" i="2"/>
  <c r="E1528" i="2"/>
  <c r="D1528" i="2"/>
  <c r="C1528" i="2"/>
  <c r="E1515" i="2"/>
  <c r="B1515" i="2"/>
  <c r="D1514" i="2"/>
  <c r="B1514" i="2"/>
  <c r="D1513" i="2"/>
  <c r="C1474" i="2"/>
  <c r="C1472" i="2"/>
  <c r="E1470" i="2"/>
  <c r="D1470" i="2"/>
  <c r="C1470" i="2"/>
  <c r="E1457" i="2"/>
  <c r="B1457" i="2"/>
  <c r="D1456" i="2"/>
  <c r="B1456" i="2"/>
  <c r="D1455" i="2"/>
  <c r="C1416" i="2"/>
  <c r="C1414" i="2"/>
  <c r="E1412" i="2"/>
  <c r="D1412" i="2"/>
  <c r="C1412" i="2"/>
  <c r="E1399" i="2"/>
  <c r="B1399" i="2"/>
  <c r="D1398" i="2"/>
  <c r="B1398" i="2"/>
  <c r="D1397" i="2"/>
  <c r="C1358" i="2"/>
  <c r="C1356" i="2"/>
  <c r="E1354" i="2"/>
  <c r="D1354" i="2"/>
  <c r="C1354" i="2"/>
  <c r="E1341" i="2"/>
  <c r="B1341" i="2"/>
  <c r="D1340" i="2"/>
  <c r="B1340" i="2"/>
  <c r="D1339" i="2"/>
  <c r="C1300" i="2"/>
  <c r="C1298" i="2"/>
  <c r="E1296" i="2"/>
  <c r="D1296" i="2"/>
  <c r="C1296" i="2"/>
  <c r="E1283" i="2"/>
  <c r="B1283" i="2"/>
  <c r="D1282" i="2"/>
  <c r="B1282" i="2"/>
  <c r="D1281" i="2"/>
  <c r="C1242" i="2"/>
  <c r="C1240" i="2"/>
  <c r="E1238" i="2"/>
  <c r="D1238" i="2"/>
  <c r="C1238" i="2"/>
  <c r="E1225" i="2"/>
  <c r="B1225" i="2"/>
  <c r="D1224" i="2"/>
  <c r="B1224" i="2"/>
  <c r="D1223" i="2"/>
  <c r="C1184" i="2"/>
  <c r="C1182" i="2"/>
  <c r="E1180" i="2"/>
  <c r="D1180" i="2"/>
  <c r="C1180" i="2"/>
  <c r="E1167" i="2"/>
  <c r="B1167" i="2"/>
  <c r="D1166" i="2"/>
  <c r="B1166" i="2"/>
  <c r="D1165" i="2"/>
  <c r="C1126" i="2"/>
  <c r="C1124" i="2"/>
  <c r="E1122" i="2"/>
  <c r="D1122" i="2"/>
  <c r="C1122" i="2"/>
  <c r="E1109" i="2"/>
  <c r="B1109" i="2"/>
  <c r="D1108" i="2"/>
  <c r="B1108" i="2"/>
  <c r="D1107" i="2"/>
  <c r="C1068" i="2"/>
  <c r="C1066" i="2"/>
  <c r="E1064" i="2"/>
  <c r="D1064" i="2"/>
  <c r="C1064" i="2"/>
  <c r="E1051" i="2"/>
  <c r="B1051" i="2"/>
  <c r="D1050" i="2"/>
  <c r="B1050" i="2"/>
  <c r="D1049" i="2"/>
  <c r="C1010" i="2"/>
  <c r="C1008" i="2"/>
  <c r="E1006" i="2"/>
  <c r="D1006" i="2"/>
  <c r="C1006" i="2"/>
  <c r="E993" i="2"/>
  <c r="B993" i="2"/>
  <c r="D992" i="2"/>
  <c r="B992" i="2"/>
  <c r="D991" i="2"/>
  <c r="C952" i="2"/>
  <c r="C950" i="2"/>
  <c r="E948" i="2"/>
  <c r="D948" i="2"/>
  <c r="C948" i="2"/>
  <c r="E935" i="2"/>
  <c r="B935" i="2"/>
  <c r="D934" i="2"/>
  <c r="B934" i="2"/>
  <c r="D933" i="2"/>
  <c r="C894" i="2"/>
  <c r="C892" i="2"/>
  <c r="E890" i="2"/>
  <c r="D890" i="2"/>
  <c r="C890" i="2"/>
  <c r="E877" i="2"/>
  <c r="B877" i="2"/>
  <c r="D876" i="2"/>
  <c r="B876" i="2"/>
  <c r="D875" i="2"/>
  <c r="C836" i="2"/>
  <c r="C834" i="2"/>
  <c r="E832" i="2"/>
  <c r="D832" i="2"/>
  <c r="C832" i="2"/>
  <c r="E819" i="2"/>
  <c r="B819" i="2"/>
  <c r="D818" i="2"/>
  <c r="B818" i="2"/>
  <c r="D817" i="2"/>
  <c r="C778" i="2"/>
  <c r="C776" i="2"/>
  <c r="E774" i="2"/>
  <c r="D774" i="2"/>
  <c r="C774" i="2"/>
  <c r="E761" i="2"/>
  <c r="B761" i="2"/>
  <c r="D760" i="2"/>
  <c r="B760" i="2"/>
  <c r="D759" i="2"/>
  <c r="C720" i="2"/>
  <c r="C718" i="2"/>
  <c r="E716" i="2"/>
  <c r="D716" i="2"/>
  <c r="C716" i="2"/>
  <c r="E703" i="2"/>
  <c r="B703" i="2"/>
  <c r="D702" i="2"/>
  <c r="B702" i="2"/>
  <c r="D701" i="2"/>
  <c r="C662" i="2"/>
  <c r="C660" i="2"/>
  <c r="E658" i="2"/>
  <c r="D658" i="2"/>
  <c r="C658" i="2"/>
  <c r="E645" i="2"/>
  <c r="B645" i="2"/>
  <c r="D644" i="2"/>
  <c r="B644" i="2"/>
  <c r="D643" i="2"/>
  <c r="C604" i="2"/>
  <c r="C602" i="2"/>
  <c r="E600" i="2"/>
  <c r="D600" i="2"/>
  <c r="C600" i="2"/>
  <c r="E587" i="2"/>
  <c r="B587" i="2"/>
  <c r="D586" i="2"/>
  <c r="B586" i="2"/>
  <c r="D585" i="2"/>
  <c r="C546" i="2"/>
  <c r="C544" i="2"/>
  <c r="E542" i="2"/>
  <c r="D542" i="2"/>
  <c r="C542" i="2"/>
  <c r="E529" i="2"/>
  <c r="B529" i="2"/>
  <c r="D528" i="2"/>
  <c r="B528" i="2"/>
  <c r="D527" i="2"/>
  <c r="C488" i="2"/>
  <c r="C486" i="2"/>
  <c r="E484" i="2"/>
  <c r="D484" i="2"/>
  <c r="C484" i="2"/>
  <c r="E471" i="2"/>
  <c r="B471" i="2"/>
  <c r="D470" i="2"/>
  <c r="B470" i="2"/>
  <c r="D469" i="2"/>
  <c r="C430" i="2"/>
  <c r="C428" i="2"/>
  <c r="E426" i="2"/>
  <c r="D426" i="2"/>
  <c r="C426" i="2"/>
  <c r="E413" i="2"/>
  <c r="B413" i="2"/>
  <c r="D412" i="2"/>
  <c r="B412" i="2"/>
  <c r="D411" i="2"/>
  <c r="C372" i="2"/>
  <c r="C370" i="2"/>
  <c r="E368" i="2"/>
  <c r="D368" i="2"/>
  <c r="C368" i="2"/>
  <c r="E355" i="2"/>
  <c r="B355" i="2"/>
  <c r="D354" i="2"/>
  <c r="B354" i="2"/>
  <c r="D353" i="2"/>
  <c r="C314" i="2"/>
  <c r="C312" i="2"/>
  <c r="E310" i="2"/>
  <c r="D310" i="2"/>
  <c r="C310" i="2"/>
  <c r="E297" i="2"/>
  <c r="B297" i="2"/>
  <c r="D296" i="2"/>
  <c r="B296" i="2"/>
  <c r="D295" i="2"/>
  <c r="C256" i="2"/>
  <c r="C254" i="2"/>
  <c r="E252" i="2"/>
  <c r="D252" i="2"/>
  <c r="C252" i="2"/>
  <c r="E239" i="2"/>
  <c r="B239" i="2"/>
  <c r="D238" i="2"/>
  <c r="B238" i="2"/>
  <c r="D237" i="2"/>
  <c r="C198" i="2"/>
  <c r="C196" i="2"/>
  <c r="E194" i="2"/>
  <c r="D194" i="2"/>
  <c r="C194" i="2"/>
  <c r="E181" i="2"/>
  <c r="B181" i="2"/>
  <c r="D180" i="2"/>
  <c r="B180" i="2"/>
  <c r="D179" i="2"/>
  <c r="C140" i="2"/>
  <c r="C138" i="2"/>
  <c r="E136" i="2"/>
  <c r="D136" i="2"/>
  <c r="C136" i="2"/>
  <c r="E123" i="2"/>
  <c r="B123" i="2"/>
  <c r="D122" i="2"/>
  <c r="B122" i="2"/>
  <c r="D121" i="2"/>
  <c r="J36" i="12" l="1"/>
  <c r="G36" i="12"/>
  <c r="D36" i="12"/>
  <c r="A36" i="12"/>
  <c r="I35" i="12"/>
  <c r="G35" i="12"/>
  <c r="C35" i="12"/>
  <c r="A35" i="12"/>
  <c r="J7" i="12"/>
  <c r="G7" i="12"/>
  <c r="D7" i="12"/>
  <c r="A7" i="12"/>
  <c r="I6" i="12"/>
  <c r="G6" i="12"/>
  <c r="C6" i="12"/>
  <c r="A6" i="12"/>
  <c r="J94" i="2" l="1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J36" i="2"/>
  <c r="G36" i="2"/>
  <c r="I35" i="2"/>
  <c r="G35" i="2"/>
  <c r="J33" i="2"/>
  <c r="D36" i="2"/>
  <c r="A36" i="2"/>
  <c r="C35" i="2"/>
  <c r="A35" i="2"/>
  <c r="D33" i="2"/>
  <c r="J7" i="2"/>
  <c r="G7" i="2"/>
  <c r="I6" i="2"/>
  <c r="G6" i="2"/>
  <c r="J4" i="2"/>
  <c r="E3" i="2" l="1"/>
  <c r="E20" i="2" l="1"/>
  <c r="D20" i="2"/>
  <c r="E61" i="2"/>
  <c r="D5" i="2"/>
  <c r="B6" i="7"/>
  <c r="E6" i="7"/>
  <c r="A1" i="7" l="1"/>
  <c r="A6" i="2" l="1"/>
  <c r="C6" i="2"/>
  <c r="D7" i="2"/>
  <c r="A7" i="2"/>
  <c r="D4" i="2"/>
  <c r="E7" i="2" l="1"/>
  <c r="C20" i="2"/>
  <c r="B6" i="2"/>
  <c r="D6" i="2"/>
  <c r="B7" i="2"/>
  <c r="D78" i="2" l="1"/>
  <c r="B64" i="2"/>
  <c r="C78" i="2"/>
  <c r="D63" i="2"/>
  <c r="D64" i="2"/>
  <c r="E65" i="2"/>
  <c r="E78" i="2"/>
  <c r="B65" i="2"/>
  <c r="B2" i="6"/>
  <c r="B3" i="6" s="1"/>
  <c r="K2874" i="2" l="1"/>
  <c r="E2874" i="2"/>
  <c r="K2845" i="2"/>
  <c r="K2816" i="2"/>
  <c r="E2816" i="2"/>
  <c r="K2787" i="2"/>
  <c r="K2758" i="2"/>
  <c r="E2758" i="2"/>
  <c r="K2729" i="2"/>
  <c r="K2700" i="2"/>
  <c r="E2700" i="2"/>
  <c r="K2671" i="2"/>
  <c r="K2642" i="2"/>
  <c r="E2642" i="2"/>
  <c r="K2613" i="2"/>
  <c r="K2584" i="2"/>
  <c r="E2584" i="2"/>
  <c r="K2555" i="2"/>
  <c r="K2526" i="2"/>
  <c r="E2526" i="2"/>
  <c r="K2497" i="2"/>
  <c r="K2468" i="2"/>
  <c r="E2468" i="2"/>
  <c r="K2439" i="2"/>
  <c r="K2410" i="2"/>
  <c r="E2410" i="2"/>
  <c r="K2381" i="2"/>
  <c r="K2352" i="2"/>
  <c r="E2352" i="2"/>
  <c r="K2323" i="2"/>
  <c r="K2294" i="2"/>
  <c r="E2294" i="2"/>
  <c r="K2265" i="2"/>
  <c r="K2236" i="2"/>
  <c r="E2236" i="2"/>
  <c r="K2207" i="2"/>
  <c r="K2178" i="2"/>
  <c r="E2178" i="2"/>
  <c r="K2149" i="2"/>
  <c r="K2120" i="2"/>
  <c r="E2120" i="2"/>
  <c r="K2091" i="2"/>
  <c r="K2062" i="2"/>
  <c r="E2062" i="2"/>
  <c r="K2033" i="2"/>
  <c r="K2004" i="2"/>
  <c r="E2004" i="2"/>
  <c r="K1975" i="2"/>
  <c r="K1946" i="2"/>
  <c r="E1946" i="2"/>
  <c r="K1917" i="2"/>
  <c r="K1888" i="2"/>
  <c r="E1888" i="2"/>
  <c r="K1859" i="2"/>
  <c r="K1830" i="2"/>
  <c r="E1830" i="2"/>
  <c r="K1801" i="2"/>
  <c r="K1772" i="2"/>
  <c r="E1772" i="2"/>
  <c r="K1743" i="2"/>
  <c r="K1714" i="2"/>
  <c r="E1714" i="2"/>
  <c r="K1685" i="2"/>
  <c r="K1656" i="2"/>
  <c r="E1656" i="2"/>
  <c r="K1627" i="2"/>
  <c r="K1598" i="2"/>
  <c r="E1598" i="2"/>
  <c r="K1569" i="2"/>
  <c r="K1540" i="2"/>
  <c r="E1540" i="2"/>
  <c r="K1511" i="2"/>
  <c r="K1482" i="2"/>
  <c r="E1482" i="2"/>
  <c r="K1453" i="2"/>
  <c r="K1424" i="2"/>
  <c r="E1424" i="2"/>
  <c r="K1395" i="2"/>
  <c r="K1366" i="2"/>
  <c r="E1366" i="2"/>
  <c r="K1337" i="2"/>
  <c r="K1308" i="2"/>
  <c r="E1308" i="2"/>
  <c r="K1279" i="2"/>
  <c r="K1250" i="2"/>
  <c r="E1250" i="2"/>
  <c r="K1221" i="2"/>
  <c r="K1192" i="2"/>
  <c r="E1192" i="2"/>
  <c r="K1163" i="2"/>
  <c r="K1134" i="2"/>
  <c r="E1134" i="2"/>
  <c r="K1105" i="2"/>
  <c r="K1076" i="2"/>
  <c r="E1076" i="2"/>
  <c r="K1047" i="2"/>
  <c r="K1018" i="2"/>
  <c r="E1018" i="2"/>
  <c r="K989" i="2"/>
  <c r="K960" i="2"/>
  <c r="E960" i="2"/>
  <c r="K931" i="2"/>
  <c r="K902" i="2"/>
  <c r="E902" i="2"/>
  <c r="K873" i="2"/>
  <c r="K844" i="2"/>
  <c r="E844" i="2"/>
  <c r="K815" i="2"/>
  <c r="K786" i="2"/>
  <c r="E786" i="2"/>
  <c r="K757" i="2"/>
  <c r="K728" i="2"/>
  <c r="E728" i="2"/>
  <c r="K699" i="2"/>
  <c r="K670" i="2"/>
  <c r="E670" i="2"/>
  <c r="K641" i="2"/>
  <c r="K612" i="2"/>
  <c r="E612" i="2"/>
  <c r="K583" i="2"/>
  <c r="K554" i="2"/>
  <c r="E554" i="2"/>
  <c r="K525" i="2"/>
  <c r="K496" i="2"/>
  <c r="E496" i="2"/>
  <c r="K467" i="2"/>
  <c r="K438" i="2"/>
  <c r="E438" i="2"/>
  <c r="K409" i="2"/>
  <c r="K380" i="2"/>
  <c r="E380" i="2"/>
  <c r="K351" i="2"/>
  <c r="K322" i="2"/>
  <c r="E322" i="2"/>
  <c r="K293" i="2"/>
  <c r="K264" i="2"/>
  <c r="E264" i="2"/>
  <c r="K235" i="2"/>
  <c r="K206" i="2"/>
  <c r="E206" i="2"/>
  <c r="K177" i="2"/>
  <c r="K148" i="2"/>
  <c r="E148" i="2"/>
  <c r="K119" i="2"/>
  <c r="K90" i="2"/>
  <c r="E90" i="2"/>
  <c r="K61" i="2"/>
  <c r="E32" i="2"/>
  <c r="K3" i="2"/>
  <c r="K32" i="2"/>
  <c r="I53" i="2" l="1"/>
  <c r="I51" i="2"/>
  <c r="I24" i="2"/>
  <c r="I22" i="2"/>
  <c r="C53" i="2"/>
  <c r="C51" i="2"/>
  <c r="I82" i="2"/>
  <c r="I80" i="2"/>
  <c r="C111" i="2"/>
  <c r="C109" i="2"/>
  <c r="I111" i="2"/>
  <c r="I109" i="2"/>
  <c r="I140" i="2"/>
  <c r="I138" i="2"/>
  <c r="K136" i="2"/>
  <c r="J136" i="2"/>
  <c r="I136" i="2"/>
  <c r="K123" i="2"/>
  <c r="H123" i="2"/>
  <c r="J122" i="2"/>
  <c r="H122" i="2"/>
  <c r="J121" i="2"/>
  <c r="C169" i="2"/>
  <c r="C167" i="2"/>
  <c r="E165" i="2"/>
  <c r="D165" i="2"/>
  <c r="C165" i="2"/>
  <c r="E152" i="2"/>
  <c r="B152" i="2"/>
  <c r="D151" i="2"/>
  <c r="B151" i="2"/>
  <c r="D150" i="2"/>
  <c r="I169" i="2"/>
  <c r="I167" i="2"/>
  <c r="K165" i="2"/>
  <c r="J165" i="2"/>
  <c r="I165" i="2"/>
  <c r="K152" i="2"/>
  <c r="H152" i="2"/>
  <c r="J151" i="2"/>
  <c r="H151" i="2"/>
  <c r="J150" i="2"/>
  <c r="I198" i="2"/>
  <c r="I196" i="2"/>
  <c r="K194" i="2"/>
  <c r="J194" i="2"/>
  <c r="I194" i="2"/>
  <c r="K181" i="2"/>
  <c r="H181" i="2"/>
  <c r="J180" i="2"/>
  <c r="H180" i="2"/>
  <c r="J179" i="2"/>
  <c r="C227" i="2"/>
  <c r="C225" i="2"/>
  <c r="E223" i="2"/>
  <c r="D223" i="2"/>
  <c r="C223" i="2"/>
  <c r="E210" i="2"/>
  <c r="B210" i="2"/>
  <c r="D209" i="2"/>
  <c r="B209" i="2"/>
  <c r="D208" i="2"/>
  <c r="I227" i="2"/>
  <c r="I225" i="2"/>
  <c r="K223" i="2"/>
  <c r="J223" i="2"/>
  <c r="I223" i="2"/>
  <c r="K210" i="2"/>
  <c r="H210" i="2"/>
  <c r="J209" i="2"/>
  <c r="H209" i="2"/>
  <c r="J208" i="2"/>
  <c r="I256" i="2"/>
  <c r="I254" i="2"/>
  <c r="K252" i="2"/>
  <c r="J252" i="2"/>
  <c r="I252" i="2"/>
  <c r="K239" i="2"/>
  <c r="H239" i="2"/>
  <c r="J238" i="2"/>
  <c r="H238" i="2"/>
  <c r="J237" i="2"/>
  <c r="C285" i="2"/>
  <c r="C283" i="2"/>
  <c r="E281" i="2"/>
  <c r="D281" i="2"/>
  <c r="C281" i="2"/>
  <c r="E268" i="2"/>
  <c r="B268" i="2"/>
  <c r="D267" i="2"/>
  <c r="B267" i="2"/>
  <c r="D266" i="2"/>
  <c r="I285" i="2"/>
  <c r="I283" i="2"/>
  <c r="K281" i="2"/>
  <c r="J281" i="2"/>
  <c r="I281" i="2"/>
  <c r="K268" i="2"/>
  <c r="H268" i="2"/>
  <c r="J267" i="2"/>
  <c r="H267" i="2"/>
  <c r="J266" i="2"/>
  <c r="I314" i="2"/>
  <c r="I312" i="2"/>
  <c r="K310" i="2"/>
  <c r="J310" i="2"/>
  <c r="I310" i="2"/>
  <c r="K297" i="2"/>
  <c r="H297" i="2"/>
  <c r="J296" i="2"/>
  <c r="H296" i="2"/>
  <c r="J295" i="2"/>
  <c r="C343" i="2"/>
  <c r="C341" i="2"/>
  <c r="E339" i="2"/>
  <c r="D339" i="2"/>
  <c r="C339" i="2"/>
  <c r="E326" i="2"/>
  <c r="B326" i="2"/>
  <c r="D325" i="2"/>
  <c r="B325" i="2"/>
  <c r="D324" i="2"/>
  <c r="I343" i="2"/>
  <c r="I341" i="2"/>
  <c r="K339" i="2"/>
  <c r="J339" i="2"/>
  <c r="I339" i="2"/>
  <c r="K326" i="2"/>
  <c r="H326" i="2"/>
  <c r="J325" i="2"/>
  <c r="H325" i="2"/>
  <c r="J324" i="2"/>
  <c r="I372" i="2"/>
  <c r="I370" i="2"/>
  <c r="K368" i="2"/>
  <c r="J368" i="2"/>
  <c r="I368" i="2"/>
  <c r="K355" i="2"/>
  <c r="H355" i="2"/>
  <c r="J354" i="2"/>
  <c r="H354" i="2"/>
  <c r="J353" i="2"/>
  <c r="C401" i="2"/>
  <c r="C399" i="2"/>
  <c r="E397" i="2"/>
  <c r="D397" i="2"/>
  <c r="C397" i="2"/>
  <c r="E384" i="2"/>
  <c r="B384" i="2"/>
  <c r="D383" i="2"/>
  <c r="B383" i="2"/>
  <c r="D382" i="2"/>
  <c r="I401" i="2"/>
  <c r="I399" i="2"/>
  <c r="K397" i="2"/>
  <c r="J397" i="2"/>
  <c r="I397" i="2"/>
  <c r="K384" i="2"/>
  <c r="H384" i="2"/>
  <c r="J383" i="2"/>
  <c r="H383" i="2"/>
  <c r="J382" i="2"/>
  <c r="I430" i="2"/>
  <c r="I428" i="2"/>
  <c r="K426" i="2"/>
  <c r="J426" i="2"/>
  <c r="I426" i="2"/>
  <c r="K413" i="2"/>
  <c r="H413" i="2"/>
  <c r="J412" i="2"/>
  <c r="H412" i="2"/>
  <c r="J411" i="2"/>
  <c r="C459" i="2"/>
  <c r="C457" i="2"/>
  <c r="E455" i="2"/>
  <c r="D455" i="2"/>
  <c r="C455" i="2"/>
  <c r="E442" i="2"/>
  <c r="B442" i="2"/>
  <c r="D441" i="2"/>
  <c r="B441" i="2"/>
  <c r="D440" i="2"/>
  <c r="I459" i="2"/>
  <c r="I457" i="2"/>
  <c r="K455" i="2"/>
  <c r="J455" i="2"/>
  <c r="I455" i="2"/>
  <c r="K442" i="2"/>
  <c r="H442" i="2"/>
  <c r="J441" i="2"/>
  <c r="H441" i="2"/>
  <c r="J440" i="2"/>
  <c r="I488" i="2"/>
  <c r="I486" i="2"/>
  <c r="K484" i="2"/>
  <c r="J484" i="2"/>
  <c r="I484" i="2"/>
  <c r="K471" i="2"/>
  <c r="H471" i="2"/>
  <c r="J470" i="2"/>
  <c r="H470" i="2"/>
  <c r="J469" i="2"/>
  <c r="C517" i="2"/>
  <c r="C515" i="2"/>
  <c r="E513" i="2"/>
  <c r="D513" i="2"/>
  <c r="C513" i="2"/>
  <c r="E500" i="2"/>
  <c r="B500" i="2"/>
  <c r="D499" i="2"/>
  <c r="B499" i="2"/>
  <c r="D498" i="2"/>
  <c r="I517" i="2"/>
  <c r="I515" i="2"/>
  <c r="K513" i="2"/>
  <c r="J513" i="2"/>
  <c r="I513" i="2"/>
  <c r="K500" i="2"/>
  <c r="H500" i="2"/>
  <c r="J499" i="2"/>
  <c r="H499" i="2"/>
  <c r="J498" i="2"/>
  <c r="I546" i="2"/>
  <c r="I544" i="2"/>
  <c r="K542" i="2"/>
  <c r="J542" i="2"/>
  <c r="I542" i="2"/>
  <c r="K529" i="2"/>
  <c r="H529" i="2"/>
  <c r="J528" i="2"/>
  <c r="H528" i="2"/>
  <c r="J527" i="2"/>
  <c r="C575" i="2"/>
  <c r="C573" i="2"/>
  <c r="E571" i="2"/>
  <c r="D571" i="2"/>
  <c r="C571" i="2"/>
  <c r="E558" i="2"/>
  <c r="B558" i="2"/>
  <c r="D557" i="2"/>
  <c r="B557" i="2"/>
  <c r="D556" i="2"/>
  <c r="I575" i="2"/>
  <c r="I573" i="2"/>
  <c r="K571" i="2"/>
  <c r="J571" i="2"/>
  <c r="I571" i="2"/>
  <c r="K558" i="2"/>
  <c r="H558" i="2"/>
  <c r="J557" i="2"/>
  <c r="H557" i="2"/>
  <c r="J556" i="2"/>
  <c r="I604" i="2"/>
  <c r="I602" i="2"/>
  <c r="K600" i="2"/>
  <c r="J600" i="2"/>
  <c r="I600" i="2"/>
  <c r="K587" i="2"/>
  <c r="H587" i="2"/>
  <c r="J586" i="2"/>
  <c r="H586" i="2"/>
  <c r="J585" i="2"/>
  <c r="C633" i="2"/>
  <c r="C631" i="2"/>
  <c r="E629" i="2"/>
  <c r="D629" i="2"/>
  <c r="C629" i="2"/>
  <c r="E616" i="2"/>
  <c r="B616" i="2"/>
  <c r="D615" i="2"/>
  <c r="B615" i="2"/>
  <c r="D614" i="2"/>
  <c r="I633" i="2"/>
  <c r="I631" i="2"/>
  <c r="K629" i="2"/>
  <c r="J629" i="2"/>
  <c r="I629" i="2"/>
  <c r="K616" i="2"/>
  <c r="H616" i="2"/>
  <c r="J615" i="2"/>
  <c r="H615" i="2"/>
  <c r="J614" i="2"/>
  <c r="I662" i="2"/>
  <c r="I660" i="2"/>
  <c r="K658" i="2"/>
  <c r="J658" i="2"/>
  <c r="I658" i="2"/>
  <c r="K645" i="2"/>
  <c r="H645" i="2"/>
  <c r="J644" i="2"/>
  <c r="H644" i="2"/>
  <c r="J643" i="2"/>
  <c r="C691" i="2"/>
  <c r="C689" i="2"/>
  <c r="E687" i="2"/>
  <c r="D687" i="2"/>
  <c r="C687" i="2"/>
  <c r="E674" i="2"/>
  <c r="B674" i="2"/>
  <c r="D673" i="2"/>
  <c r="B673" i="2"/>
  <c r="D672" i="2"/>
  <c r="I691" i="2"/>
  <c r="I689" i="2"/>
  <c r="K687" i="2"/>
  <c r="J687" i="2"/>
  <c r="I687" i="2"/>
  <c r="K674" i="2"/>
  <c r="H674" i="2"/>
  <c r="J673" i="2"/>
  <c r="H673" i="2"/>
  <c r="J672" i="2"/>
  <c r="I720" i="2"/>
  <c r="I718" i="2"/>
  <c r="K716" i="2"/>
  <c r="J716" i="2"/>
  <c r="I716" i="2"/>
  <c r="K703" i="2"/>
  <c r="H703" i="2"/>
  <c r="J702" i="2"/>
  <c r="H702" i="2"/>
  <c r="J701" i="2"/>
  <c r="C749" i="2"/>
  <c r="C747" i="2"/>
  <c r="E745" i="2"/>
  <c r="D745" i="2"/>
  <c r="C745" i="2"/>
  <c r="E732" i="2"/>
  <c r="B732" i="2"/>
  <c r="D731" i="2"/>
  <c r="B731" i="2"/>
  <c r="D730" i="2"/>
  <c r="I749" i="2"/>
  <c r="I747" i="2"/>
  <c r="K745" i="2"/>
  <c r="J745" i="2"/>
  <c r="I745" i="2"/>
  <c r="K732" i="2"/>
  <c r="H732" i="2"/>
  <c r="J731" i="2"/>
  <c r="H731" i="2"/>
  <c r="J730" i="2"/>
  <c r="I778" i="2"/>
  <c r="I776" i="2"/>
  <c r="K774" i="2"/>
  <c r="J774" i="2"/>
  <c r="I774" i="2"/>
  <c r="K761" i="2"/>
  <c r="H761" i="2"/>
  <c r="J760" i="2"/>
  <c r="H760" i="2"/>
  <c r="J759" i="2"/>
  <c r="C807" i="2"/>
  <c r="C805" i="2"/>
  <c r="E803" i="2"/>
  <c r="D803" i="2"/>
  <c r="C803" i="2"/>
  <c r="E790" i="2"/>
  <c r="B790" i="2"/>
  <c r="D789" i="2"/>
  <c r="B789" i="2"/>
  <c r="D788" i="2"/>
  <c r="I807" i="2"/>
  <c r="I805" i="2"/>
  <c r="K803" i="2"/>
  <c r="J803" i="2"/>
  <c r="I803" i="2"/>
  <c r="K790" i="2"/>
  <c r="H790" i="2"/>
  <c r="J789" i="2"/>
  <c r="H789" i="2"/>
  <c r="J788" i="2"/>
  <c r="I836" i="2"/>
  <c r="I834" i="2"/>
  <c r="K832" i="2"/>
  <c r="J832" i="2"/>
  <c r="I832" i="2"/>
  <c r="K819" i="2"/>
  <c r="H819" i="2"/>
  <c r="J818" i="2"/>
  <c r="H818" i="2"/>
  <c r="J817" i="2"/>
  <c r="C865" i="2"/>
  <c r="C863" i="2"/>
  <c r="E861" i="2"/>
  <c r="D861" i="2"/>
  <c r="C861" i="2"/>
  <c r="E848" i="2"/>
  <c r="B848" i="2"/>
  <c r="D847" i="2"/>
  <c r="B847" i="2"/>
  <c r="D846" i="2"/>
  <c r="I865" i="2"/>
  <c r="I863" i="2"/>
  <c r="K861" i="2"/>
  <c r="J861" i="2"/>
  <c r="I861" i="2"/>
  <c r="K848" i="2"/>
  <c r="H848" i="2"/>
  <c r="J847" i="2"/>
  <c r="H847" i="2"/>
  <c r="J846" i="2"/>
  <c r="I894" i="2"/>
  <c r="I892" i="2"/>
  <c r="K890" i="2"/>
  <c r="J890" i="2"/>
  <c r="I890" i="2"/>
  <c r="K877" i="2"/>
  <c r="H877" i="2"/>
  <c r="J876" i="2"/>
  <c r="H876" i="2"/>
  <c r="J875" i="2"/>
  <c r="C923" i="2"/>
  <c r="C921" i="2"/>
  <c r="E919" i="2"/>
  <c r="D919" i="2"/>
  <c r="C919" i="2"/>
  <c r="E906" i="2"/>
  <c r="B906" i="2"/>
  <c r="D905" i="2"/>
  <c r="B905" i="2"/>
  <c r="D904" i="2"/>
  <c r="I923" i="2"/>
  <c r="I921" i="2"/>
  <c r="K919" i="2"/>
  <c r="J919" i="2"/>
  <c r="I919" i="2"/>
  <c r="K906" i="2"/>
  <c r="H906" i="2"/>
  <c r="J905" i="2"/>
  <c r="H905" i="2"/>
  <c r="J904" i="2"/>
  <c r="I952" i="2"/>
  <c r="I950" i="2"/>
  <c r="K948" i="2"/>
  <c r="J948" i="2"/>
  <c r="I948" i="2"/>
  <c r="K935" i="2"/>
  <c r="H935" i="2"/>
  <c r="J934" i="2"/>
  <c r="H934" i="2"/>
  <c r="J933" i="2"/>
  <c r="C981" i="2"/>
  <c r="C979" i="2"/>
  <c r="E977" i="2"/>
  <c r="D977" i="2"/>
  <c r="C977" i="2"/>
  <c r="E964" i="2"/>
  <c r="B964" i="2"/>
  <c r="D963" i="2"/>
  <c r="B963" i="2"/>
  <c r="D962" i="2"/>
  <c r="I981" i="2"/>
  <c r="I979" i="2"/>
  <c r="K977" i="2"/>
  <c r="J977" i="2"/>
  <c r="I977" i="2"/>
  <c r="K964" i="2"/>
  <c r="H964" i="2"/>
  <c r="J963" i="2"/>
  <c r="H963" i="2"/>
  <c r="J962" i="2"/>
  <c r="I1010" i="2"/>
  <c r="I1008" i="2"/>
  <c r="K1006" i="2"/>
  <c r="J1006" i="2"/>
  <c r="I1006" i="2"/>
  <c r="K993" i="2"/>
  <c r="H993" i="2"/>
  <c r="J992" i="2"/>
  <c r="H992" i="2"/>
  <c r="J991" i="2"/>
  <c r="C1039" i="2"/>
  <c r="C1037" i="2"/>
  <c r="E1035" i="2"/>
  <c r="D1035" i="2"/>
  <c r="C1035" i="2"/>
  <c r="E1022" i="2"/>
  <c r="B1022" i="2"/>
  <c r="D1021" i="2"/>
  <c r="B1021" i="2"/>
  <c r="D1020" i="2"/>
  <c r="I1039" i="2"/>
  <c r="I1037" i="2"/>
  <c r="K1035" i="2"/>
  <c r="J1035" i="2"/>
  <c r="I1035" i="2"/>
  <c r="K1022" i="2"/>
  <c r="H1022" i="2"/>
  <c r="J1021" i="2"/>
  <c r="H1021" i="2"/>
  <c r="J1020" i="2"/>
  <c r="I1068" i="2"/>
  <c r="I1066" i="2"/>
  <c r="K1064" i="2"/>
  <c r="J1064" i="2"/>
  <c r="I1064" i="2"/>
  <c r="K1051" i="2"/>
  <c r="H1051" i="2"/>
  <c r="J1050" i="2"/>
  <c r="H1050" i="2"/>
  <c r="J1049" i="2"/>
  <c r="C1097" i="2"/>
  <c r="C1095" i="2"/>
  <c r="E1093" i="2"/>
  <c r="D1093" i="2"/>
  <c r="C1093" i="2"/>
  <c r="E1080" i="2"/>
  <c r="B1080" i="2"/>
  <c r="D1079" i="2"/>
  <c r="B1079" i="2"/>
  <c r="D1078" i="2"/>
  <c r="I1097" i="2"/>
  <c r="I1095" i="2"/>
  <c r="K1093" i="2"/>
  <c r="J1093" i="2"/>
  <c r="I1093" i="2"/>
  <c r="K1080" i="2"/>
  <c r="H1080" i="2"/>
  <c r="J1079" i="2"/>
  <c r="H1079" i="2"/>
  <c r="J1078" i="2"/>
  <c r="I1126" i="2"/>
  <c r="I1124" i="2"/>
  <c r="K1122" i="2"/>
  <c r="J1122" i="2"/>
  <c r="I1122" i="2"/>
  <c r="K1109" i="2"/>
  <c r="H1109" i="2"/>
  <c r="J1108" i="2"/>
  <c r="H1108" i="2"/>
  <c r="J1107" i="2"/>
  <c r="C1155" i="2"/>
  <c r="C1153" i="2"/>
  <c r="E1151" i="2"/>
  <c r="D1151" i="2"/>
  <c r="C1151" i="2"/>
  <c r="E1138" i="2"/>
  <c r="B1138" i="2"/>
  <c r="D1137" i="2"/>
  <c r="B1137" i="2"/>
  <c r="D1136" i="2"/>
  <c r="I1155" i="2"/>
  <c r="I1153" i="2"/>
  <c r="K1151" i="2"/>
  <c r="J1151" i="2"/>
  <c r="I1151" i="2"/>
  <c r="K1138" i="2"/>
  <c r="H1138" i="2"/>
  <c r="J1137" i="2"/>
  <c r="H1137" i="2"/>
  <c r="J1136" i="2"/>
  <c r="I1184" i="2"/>
  <c r="I1182" i="2"/>
  <c r="K1180" i="2"/>
  <c r="J1180" i="2"/>
  <c r="I1180" i="2"/>
  <c r="K1167" i="2"/>
  <c r="H1167" i="2"/>
  <c r="J1166" i="2"/>
  <c r="H1166" i="2"/>
  <c r="J1165" i="2"/>
  <c r="C1213" i="2"/>
  <c r="C1211" i="2"/>
  <c r="E1209" i="2"/>
  <c r="D1209" i="2"/>
  <c r="C1209" i="2"/>
  <c r="E1196" i="2"/>
  <c r="B1196" i="2"/>
  <c r="D1195" i="2"/>
  <c r="B1195" i="2"/>
  <c r="D1194" i="2"/>
  <c r="I1213" i="2"/>
  <c r="I1211" i="2"/>
  <c r="K1209" i="2"/>
  <c r="J1209" i="2"/>
  <c r="I1209" i="2"/>
  <c r="K1196" i="2"/>
  <c r="H1196" i="2"/>
  <c r="J1195" i="2"/>
  <c r="H1195" i="2"/>
  <c r="J1194" i="2"/>
  <c r="I1242" i="2"/>
  <c r="I1240" i="2"/>
  <c r="K1238" i="2"/>
  <c r="J1238" i="2"/>
  <c r="I1238" i="2"/>
  <c r="K1225" i="2"/>
  <c r="H1225" i="2"/>
  <c r="J1224" i="2"/>
  <c r="H1224" i="2"/>
  <c r="J1223" i="2"/>
  <c r="C1271" i="2"/>
  <c r="C1269" i="2"/>
  <c r="E1267" i="2"/>
  <c r="D1267" i="2"/>
  <c r="C1267" i="2"/>
  <c r="E1254" i="2"/>
  <c r="B1254" i="2"/>
  <c r="D1253" i="2"/>
  <c r="B1253" i="2"/>
  <c r="D1252" i="2"/>
  <c r="I1271" i="2"/>
  <c r="I1269" i="2"/>
  <c r="K1267" i="2"/>
  <c r="J1267" i="2"/>
  <c r="I1267" i="2"/>
  <c r="K1254" i="2"/>
  <c r="H1254" i="2"/>
  <c r="J1253" i="2"/>
  <c r="H1253" i="2"/>
  <c r="J1252" i="2"/>
  <c r="I1300" i="2"/>
  <c r="I1298" i="2"/>
  <c r="K1296" i="2"/>
  <c r="J1296" i="2"/>
  <c r="I1296" i="2"/>
  <c r="K1283" i="2"/>
  <c r="H1283" i="2"/>
  <c r="J1282" i="2"/>
  <c r="H1282" i="2"/>
  <c r="J1281" i="2"/>
  <c r="C1329" i="2"/>
  <c r="C1327" i="2"/>
  <c r="E1325" i="2"/>
  <c r="D1325" i="2"/>
  <c r="C1325" i="2"/>
  <c r="E1312" i="2"/>
  <c r="B1312" i="2"/>
  <c r="D1311" i="2"/>
  <c r="B1311" i="2"/>
  <c r="D1310" i="2"/>
  <c r="I1329" i="2"/>
  <c r="I1327" i="2"/>
  <c r="K1325" i="2"/>
  <c r="J1325" i="2"/>
  <c r="I1325" i="2"/>
  <c r="K1312" i="2"/>
  <c r="H1312" i="2"/>
  <c r="J1311" i="2"/>
  <c r="H1311" i="2"/>
  <c r="J1310" i="2"/>
  <c r="I1358" i="2"/>
  <c r="I1356" i="2"/>
  <c r="K1354" i="2"/>
  <c r="J1354" i="2"/>
  <c r="I1354" i="2"/>
  <c r="K1341" i="2"/>
  <c r="H1341" i="2"/>
  <c r="J1340" i="2"/>
  <c r="H1340" i="2"/>
  <c r="J1339" i="2"/>
  <c r="C1387" i="2"/>
  <c r="C1385" i="2"/>
  <c r="E1383" i="2"/>
  <c r="D1383" i="2"/>
  <c r="C1383" i="2"/>
  <c r="E1370" i="2"/>
  <c r="B1370" i="2"/>
  <c r="D1369" i="2"/>
  <c r="B1369" i="2"/>
  <c r="D1368" i="2"/>
  <c r="I1387" i="2"/>
  <c r="I1385" i="2"/>
  <c r="K1383" i="2"/>
  <c r="J1383" i="2"/>
  <c r="I1383" i="2"/>
  <c r="K1370" i="2"/>
  <c r="H1370" i="2"/>
  <c r="J1369" i="2"/>
  <c r="H1369" i="2"/>
  <c r="J1368" i="2"/>
  <c r="I1416" i="2"/>
  <c r="I1414" i="2"/>
  <c r="K1412" i="2"/>
  <c r="J1412" i="2"/>
  <c r="I1412" i="2"/>
  <c r="K1399" i="2"/>
  <c r="H1399" i="2"/>
  <c r="J1398" i="2"/>
  <c r="H1398" i="2"/>
  <c r="J1397" i="2"/>
  <c r="C1445" i="2"/>
  <c r="C1443" i="2"/>
  <c r="E1441" i="2"/>
  <c r="D1441" i="2"/>
  <c r="C1441" i="2"/>
  <c r="E1428" i="2"/>
  <c r="B1428" i="2"/>
  <c r="D1427" i="2"/>
  <c r="B1427" i="2"/>
  <c r="D1426" i="2"/>
  <c r="I1445" i="2"/>
  <c r="I1443" i="2"/>
  <c r="K1441" i="2"/>
  <c r="J1441" i="2"/>
  <c r="I1441" i="2"/>
  <c r="K1428" i="2"/>
  <c r="H1428" i="2"/>
  <c r="J1427" i="2"/>
  <c r="H1427" i="2"/>
  <c r="J1426" i="2"/>
  <c r="I1474" i="2"/>
  <c r="I1472" i="2"/>
  <c r="K1470" i="2"/>
  <c r="J1470" i="2"/>
  <c r="I1470" i="2"/>
  <c r="K1457" i="2"/>
  <c r="H1457" i="2"/>
  <c r="J1456" i="2"/>
  <c r="H1456" i="2"/>
  <c r="J1455" i="2"/>
  <c r="C1503" i="2"/>
  <c r="C1501" i="2"/>
  <c r="E1499" i="2"/>
  <c r="D1499" i="2"/>
  <c r="C1499" i="2"/>
  <c r="E1486" i="2"/>
  <c r="B1486" i="2"/>
  <c r="D1485" i="2"/>
  <c r="B1485" i="2"/>
  <c r="D1484" i="2"/>
  <c r="I1503" i="2"/>
  <c r="I1501" i="2"/>
  <c r="K1499" i="2"/>
  <c r="J1499" i="2"/>
  <c r="I1499" i="2"/>
  <c r="K1486" i="2"/>
  <c r="H1486" i="2"/>
  <c r="J1485" i="2"/>
  <c r="H1485" i="2"/>
  <c r="J1484" i="2"/>
  <c r="I1532" i="2"/>
  <c r="I1530" i="2"/>
  <c r="K1528" i="2"/>
  <c r="J1528" i="2"/>
  <c r="I1528" i="2"/>
  <c r="K1515" i="2"/>
  <c r="H1515" i="2"/>
  <c r="J1514" i="2"/>
  <c r="H1514" i="2"/>
  <c r="J1513" i="2"/>
  <c r="C1561" i="2"/>
  <c r="C1559" i="2"/>
  <c r="E1557" i="2"/>
  <c r="D1557" i="2"/>
  <c r="C1557" i="2"/>
  <c r="E1544" i="2"/>
  <c r="B1544" i="2"/>
  <c r="D1543" i="2"/>
  <c r="B1543" i="2"/>
  <c r="D1542" i="2"/>
  <c r="I1561" i="2"/>
  <c r="I1559" i="2"/>
  <c r="K1557" i="2"/>
  <c r="J1557" i="2"/>
  <c r="I1557" i="2"/>
  <c r="K1544" i="2"/>
  <c r="H1544" i="2"/>
  <c r="J1543" i="2"/>
  <c r="H1543" i="2"/>
  <c r="J1542" i="2"/>
  <c r="I1590" i="2"/>
  <c r="I1588" i="2"/>
  <c r="K1586" i="2"/>
  <c r="J1586" i="2"/>
  <c r="I1586" i="2"/>
  <c r="K1573" i="2"/>
  <c r="H1573" i="2"/>
  <c r="J1572" i="2"/>
  <c r="H1572" i="2"/>
  <c r="J1571" i="2"/>
  <c r="C1619" i="2"/>
  <c r="C1617" i="2"/>
  <c r="E1615" i="2"/>
  <c r="D1615" i="2"/>
  <c r="C1615" i="2"/>
  <c r="E1602" i="2"/>
  <c r="B1602" i="2"/>
  <c r="D1601" i="2"/>
  <c r="B1601" i="2"/>
  <c r="D1600" i="2"/>
  <c r="I1619" i="2"/>
  <c r="I1617" i="2"/>
  <c r="K1615" i="2"/>
  <c r="J1615" i="2"/>
  <c r="I1615" i="2"/>
  <c r="K1602" i="2"/>
  <c r="H1602" i="2"/>
  <c r="J1601" i="2"/>
  <c r="H1601" i="2"/>
  <c r="J1600" i="2"/>
  <c r="I1648" i="2"/>
  <c r="I1646" i="2"/>
  <c r="K1644" i="2"/>
  <c r="J1644" i="2"/>
  <c r="I1644" i="2"/>
  <c r="K1631" i="2"/>
  <c r="H1631" i="2"/>
  <c r="J1630" i="2"/>
  <c r="H1630" i="2"/>
  <c r="J1629" i="2"/>
  <c r="C1677" i="2"/>
  <c r="C1675" i="2"/>
  <c r="E1673" i="2"/>
  <c r="D1673" i="2"/>
  <c r="C1673" i="2"/>
  <c r="E1660" i="2"/>
  <c r="B1660" i="2"/>
  <c r="D1659" i="2"/>
  <c r="B1659" i="2"/>
  <c r="D1658" i="2"/>
  <c r="I1677" i="2"/>
  <c r="I1675" i="2"/>
  <c r="K1673" i="2"/>
  <c r="J1673" i="2"/>
  <c r="I1673" i="2"/>
  <c r="K1660" i="2"/>
  <c r="H1660" i="2"/>
  <c r="J1659" i="2"/>
  <c r="H1659" i="2"/>
  <c r="J1658" i="2"/>
  <c r="I1706" i="2"/>
  <c r="I1704" i="2"/>
  <c r="K1702" i="2"/>
  <c r="J1702" i="2"/>
  <c r="I1702" i="2"/>
  <c r="K1689" i="2"/>
  <c r="H1689" i="2"/>
  <c r="J1688" i="2"/>
  <c r="H1688" i="2"/>
  <c r="J1687" i="2"/>
  <c r="C1735" i="2"/>
  <c r="C1733" i="2"/>
  <c r="E1731" i="2"/>
  <c r="D1731" i="2"/>
  <c r="C1731" i="2"/>
  <c r="E1718" i="2"/>
  <c r="B1718" i="2"/>
  <c r="D1717" i="2"/>
  <c r="B1717" i="2"/>
  <c r="D1716" i="2"/>
  <c r="I1735" i="2"/>
  <c r="I1733" i="2"/>
  <c r="K1731" i="2"/>
  <c r="J1731" i="2"/>
  <c r="I1731" i="2"/>
  <c r="K1718" i="2"/>
  <c r="H1718" i="2"/>
  <c r="J1717" i="2"/>
  <c r="H1717" i="2"/>
  <c r="J1716" i="2"/>
  <c r="I1764" i="2"/>
  <c r="I1762" i="2"/>
  <c r="K1760" i="2"/>
  <c r="J1760" i="2"/>
  <c r="I1760" i="2"/>
  <c r="K1747" i="2"/>
  <c r="H1747" i="2"/>
  <c r="J1746" i="2"/>
  <c r="H1746" i="2"/>
  <c r="J1745" i="2"/>
  <c r="C1793" i="2"/>
  <c r="C1791" i="2"/>
  <c r="E1789" i="2"/>
  <c r="D1789" i="2"/>
  <c r="C1789" i="2"/>
  <c r="E1776" i="2"/>
  <c r="B1776" i="2"/>
  <c r="D1775" i="2"/>
  <c r="B1775" i="2"/>
  <c r="D1774" i="2"/>
  <c r="I1793" i="2"/>
  <c r="I1791" i="2"/>
  <c r="K1789" i="2"/>
  <c r="J1789" i="2"/>
  <c r="I1789" i="2"/>
  <c r="K1776" i="2"/>
  <c r="H1776" i="2"/>
  <c r="J1775" i="2"/>
  <c r="H1775" i="2"/>
  <c r="J1774" i="2"/>
  <c r="I1822" i="2"/>
  <c r="I1820" i="2"/>
  <c r="K1818" i="2"/>
  <c r="J1818" i="2"/>
  <c r="I1818" i="2"/>
  <c r="K1805" i="2"/>
  <c r="H1805" i="2"/>
  <c r="J1804" i="2"/>
  <c r="H1804" i="2"/>
  <c r="J1803" i="2"/>
  <c r="C1851" i="2"/>
  <c r="C1849" i="2"/>
  <c r="E1847" i="2"/>
  <c r="D1847" i="2"/>
  <c r="C1847" i="2"/>
  <c r="E1834" i="2"/>
  <c r="B1834" i="2"/>
  <c r="D1833" i="2"/>
  <c r="B1833" i="2"/>
  <c r="D1832" i="2"/>
  <c r="I1851" i="2"/>
  <c r="I1849" i="2"/>
  <c r="K1847" i="2"/>
  <c r="J1847" i="2"/>
  <c r="I1847" i="2"/>
  <c r="K1834" i="2"/>
  <c r="H1834" i="2"/>
  <c r="J1833" i="2"/>
  <c r="H1833" i="2"/>
  <c r="J1832" i="2"/>
  <c r="I1880" i="2"/>
  <c r="I1878" i="2"/>
  <c r="K1876" i="2"/>
  <c r="J1876" i="2"/>
  <c r="I1876" i="2"/>
  <c r="K1863" i="2"/>
  <c r="H1863" i="2"/>
  <c r="J1862" i="2"/>
  <c r="H1862" i="2"/>
  <c r="J1861" i="2"/>
  <c r="C1909" i="2"/>
  <c r="C1907" i="2"/>
  <c r="E1905" i="2"/>
  <c r="D1905" i="2"/>
  <c r="C1905" i="2"/>
  <c r="E1892" i="2"/>
  <c r="B1892" i="2"/>
  <c r="D1891" i="2"/>
  <c r="B1891" i="2"/>
  <c r="D1890" i="2"/>
  <c r="I1909" i="2"/>
  <c r="I1907" i="2"/>
  <c r="K1905" i="2"/>
  <c r="J1905" i="2"/>
  <c r="I1905" i="2"/>
  <c r="K1892" i="2"/>
  <c r="H1892" i="2"/>
  <c r="J1891" i="2"/>
  <c r="H1891" i="2"/>
  <c r="J1890" i="2"/>
  <c r="I1938" i="2"/>
  <c r="I1936" i="2"/>
  <c r="K1934" i="2"/>
  <c r="J1934" i="2"/>
  <c r="I1934" i="2"/>
  <c r="K1921" i="2"/>
  <c r="H1921" i="2"/>
  <c r="J1920" i="2"/>
  <c r="H1920" i="2"/>
  <c r="J1919" i="2"/>
  <c r="C1967" i="2"/>
  <c r="C1965" i="2"/>
  <c r="E1963" i="2"/>
  <c r="D1963" i="2"/>
  <c r="C1963" i="2"/>
  <c r="E1950" i="2"/>
  <c r="B1950" i="2"/>
  <c r="D1949" i="2"/>
  <c r="B1949" i="2"/>
  <c r="D1948" i="2"/>
  <c r="I1967" i="2"/>
  <c r="I1965" i="2"/>
  <c r="K1963" i="2"/>
  <c r="J1963" i="2"/>
  <c r="I1963" i="2"/>
  <c r="K1950" i="2"/>
  <c r="H1950" i="2"/>
  <c r="J1949" i="2"/>
  <c r="H1949" i="2"/>
  <c r="J1948" i="2"/>
  <c r="I1996" i="2"/>
  <c r="I1994" i="2"/>
  <c r="K1992" i="2"/>
  <c r="J1992" i="2"/>
  <c r="I1992" i="2"/>
  <c r="K1979" i="2"/>
  <c r="H1979" i="2"/>
  <c r="J1978" i="2"/>
  <c r="H1978" i="2"/>
  <c r="J1977" i="2"/>
  <c r="C2025" i="2"/>
  <c r="C2023" i="2"/>
  <c r="E2021" i="2"/>
  <c r="D2021" i="2"/>
  <c r="C2021" i="2"/>
  <c r="E2008" i="2"/>
  <c r="B2008" i="2"/>
  <c r="D2007" i="2"/>
  <c r="B2007" i="2"/>
  <c r="D2006" i="2"/>
  <c r="I2025" i="2"/>
  <c r="I2023" i="2"/>
  <c r="K2021" i="2"/>
  <c r="J2021" i="2"/>
  <c r="I2021" i="2"/>
  <c r="K2008" i="2"/>
  <c r="H2008" i="2"/>
  <c r="J2007" i="2"/>
  <c r="H2007" i="2"/>
  <c r="J2006" i="2"/>
  <c r="I2054" i="2"/>
  <c r="I2052" i="2"/>
  <c r="K2050" i="2"/>
  <c r="J2050" i="2"/>
  <c r="I2050" i="2"/>
  <c r="K2037" i="2"/>
  <c r="H2037" i="2"/>
  <c r="J2036" i="2"/>
  <c r="H2036" i="2"/>
  <c r="J2035" i="2"/>
  <c r="C2083" i="2"/>
  <c r="C2081" i="2"/>
  <c r="E2079" i="2"/>
  <c r="D2079" i="2"/>
  <c r="C2079" i="2"/>
  <c r="E2066" i="2"/>
  <c r="B2066" i="2"/>
  <c r="D2065" i="2"/>
  <c r="B2065" i="2"/>
  <c r="D2064" i="2"/>
  <c r="I2083" i="2"/>
  <c r="I2081" i="2"/>
  <c r="K2079" i="2"/>
  <c r="J2079" i="2"/>
  <c r="I2079" i="2"/>
  <c r="K2066" i="2"/>
  <c r="H2066" i="2"/>
  <c r="J2065" i="2"/>
  <c r="H2065" i="2"/>
  <c r="J2064" i="2"/>
  <c r="I2112" i="2"/>
  <c r="I2110" i="2"/>
  <c r="K2108" i="2"/>
  <c r="J2108" i="2"/>
  <c r="I2108" i="2"/>
  <c r="K2095" i="2"/>
  <c r="H2095" i="2"/>
  <c r="J2094" i="2"/>
  <c r="H2094" i="2"/>
  <c r="J2093" i="2"/>
  <c r="C2141" i="2"/>
  <c r="C2139" i="2"/>
  <c r="E2137" i="2"/>
  <c r="D2137" i="2"/>
  <c r="C2137" i="2"/>
  <c r="E2124" i="2"/>
  <c r="B2124" i="2"/>
  <c r="D2123" i="2"/>
  <c r="B2123" i="2"/>
  <c r="D2122" i="2"/>
  <c r="I2141" i="2"/>
  <c r="I2139" i="2"/>
  <c r="K2137" i="2"/>
  <c r="J2137" i="2"/>
  <c r="I2137" i="2"/>
  <c r="K2124" i="2"/>
  <c r="H2124" i="2"/>
  <c r="J2123" i="2"/>
  <c r="H2123" i="2"/>
  <c r="J2122" i="2"/>
  <c r="I2170" i="2"/>
  <c r="I2168" i="2"/>
  <c r="K2166" i="2"/>
  <c r="J2166" i="2"/>
  <c r="I2166" i="2"/>
  <c r="K2153" i="2"/>
  <c r="H2153" i="2"/>
  <c r="J2152" i="2"/>
  <c r="H2152" i="2"/>
  <c r="J2151" i="2"/>
  <c r="C2199" i="2"/>
  <c r="C2197" i="2"/>
  <c r="E2195" i="2"/>
  <c r="D2195" i="2"/>
  <c r="C2195" i="2"/>
  <c r="E2182" i="2"/>
  <c r="B2182" i="2"/>
  <c r="D2181" i="2"/>
  <c r="B2181" i="2"/>
  <c r="D2180" i="2"/>
  <c r="I2199" i="2"/>
  <c r="I2197" i="2"/>
  <c r="K2195" i="2"/>
  <c r="J2195" i="2"/>
  <c r="I2195" i="2"/>
  <c r="K2182" i="2"/>
  <c r="H2182" i="2"/>
  <c r="J2181" i="2"/>
  <c r="H2181" i="2"/>
  <c r="J2180" i="2"/>
  <c r="I2228" i="2"/>
  <c r="I2226" i="2"/>
  <c r="K2224" i="2"/>
  <c r="J2224" i="2"/>
  <c r="I2224" i="2"/>
  <c r="K2211" i="2"/>
  <c r="H2211" i="2"/>
  <c r="J2210" i="2"/>
  <c r="H2210" i="2"/>
  <c r="J2209" i="2"/>
  <c r="C2257" i="2"/>
  <c r="C2255" i="2"/>
  <c r="E2253" i="2"/>
  <c r="D2253" i="2"/>
  <c r="C2253" i="2"/>
  <c r="E2240" i="2"/>
  <c r="B2240" i="2"/>
  <c r="D2239" i="2"/>
  <c r="B2239" i="2"/>
  <c r="D2238" i="2"/>
  <c r="I2257" i="2"/>
  <c r="I2255" i="2"/>
  <c r="K2253" i="2"/>
  <c r="J2253" i="2"/>
  <c r="I2253" i="2"/>
  <c r="K2240" i="2"/>
  <c r="H2240" i="2"/>
  <c r="J2239" i="2"/>
  <c r="H2239" i="2"/>
  <c r="J2238" i="2"/>
  <c r="I2286" i="2"/>
  <c r="I2284" i="2"/>
  <c r="K2282" i="2"/>
  <c r="J2282" i="2"/>
  <c r="I2282" i="2"/>
  <c r="K2269" i="2"/>
  <c r="H2269" i="2"/>
  <c r="J2268" i="2"/>
  <c r="H2268" i="2"/>
  <c r="J2267" i="2"/>
  <c r="C2315" i="2"/>
  <c r="C2313" i="2"/>
  <c r="E2311" i="2"/>
  <c r="D2311" i="2"/>
  <c r="C2311" i="2"/>
  <c r="E2298" i="2"/>
  <c r="B2298" i="2"/>
  <c r="D2297" i="2"/>
  <c r="B2297" i="2"/>
  <c r="D2296" i="2"/>
  <c r="I2315" i="2"/>
  <c r="I2313" i="2"/>
  <c r="K2311" i="2"/>
  <c r="J2311" i="2"/>
  <c r="I2311" i="2"/>
  <c r="K2298" i="2"/>
  <c r="H2298" i="2"/>
  <c r="J2297" i="2"/>
  <c r="H2297" i="2"/>
  <c r="J2296" i="2"/>
  <c r="I2344" i="2"/>
  <c r="I2342" i="2"/>
  <c r="K2340" i="2"/>
  <c r="J2340" i="2"/>
  <c r="I2340" i="2"/>
  <c r="K2327" i="2"/>
  <c r="H2327" i="2"/>
  <c r="J2326" i="2"/>
  <c r="H2326" i="2"/>
  <c r="J2325" i="2"/>
  <c r="C2373" i="2"/>
  <c r="C2371" i="2"/>
  <c r="E2369" i="2"/>
  <c r="D2369" i="2"/>
  <c r="C2369" i="2"/>
  <c r="E2356" i="2"/>
  <c r="B2356" i="2"/>
  <c r="D2355" i="2"/>
  <c r="B2355" i="2"/>
  <c r="D2354" i="2"/>
  <c r="I2373" i="2"/>
  <c r="I2371" i="2"/>
  <c r="K2369" i="2"/>
  <c r="J2369" i="2"/>
  <c r="I2369" i="2"/>
  <c r="K2356" i="2"/>
  <c r="H2356" i="2"/>
  <c r="J2355" i="2"/>
  <c r="H2355" i="2"/>
  <c r="J2354" i="2"/>
  <c r="I2402" i="2"/>
  <c r="I2400" i="2"/>
  <c r="K2398" i="2"/>
  <c r="J2398" i="2"/>
  <c r="I2398" i="2"/>
  <c r="K2385" i="2"/>
  <c r="H2385" i="2"/>
  <c r="J2384" i="2"/>
  <c r="H2384" i="2"/>
  <c r="J2383" i="2"/>
  <c r="C2431" i="2"/>
  <c r="C2429" i="2"/>
  <c r="E2427" i="2"/>
  <c r="D2427" i="2"/>
  <c r="C2427" i="2"/>
  <c r="E2414" i="2"/>
  <c r="B2414" i="2"/>
  <c r="D2413" i="2"/>
  <c r="B2413" i="2"/>
  <c r="D2412" i="2"/>
  <c r="I2431" i="2"/>
  <c r="I2429" i="2"/>
  <c r="K2427" i="2"/>
  <c r="J2427" i="2"/>
  <c r="I2427" i="2"/>
  <c r="K2414" i="2"/>
  <c r="H2414" i="2"/>
  <c r="J2413" i="2"/>
  <c r="H2413" i="2"/>
  <c r="J2412" i="2"/>
  <c r="I2460" i="2"/>
  <c r="I2458" i="2"/>
  <c r="K2456" i="2"/>
  <c r="J2456" i="2"/>
  <c r="I2456" i="2"/>
  <c r="K2443" i="2"/>
  <c r="H2443" i="2"/>
  <c r="J2442" i="2"/>
  <c r="H2442" i="2"/>
  <c r="J2441" i="2"/>
  <c r="C2489" i="2"/>
  <c r="C2487" i="2"/>
  <c r="E2485" i="2"/>
  <c r="D2485" i="2"/>
  <c r="C2485" i="2"/>
  <c r="E2472" i="2"/>
  <c r="B2472" i="2"/>
  <c r="D2471" i="2"/>
  <c r="B2471" i="2"/>
  <c r="D2470" i="2"/>
  <c r="I2489" i="2"/>
  <c r="I2487" i="2"/>
  <c r="K2485" i="2"/>
  <c r="J2485" i="2"/>
  <c r="I2485" i="2"/>
  <c r="K2472" i="2"/>
  <c r="H2472" i="2"/>
  <c r="J2471" i="2"/>
  <c r="H2471" i="2"/>
  <c r="J2470" i="2"/>
  <c r="I2518" i="2"/>
  <c r="I2516" i="2"/>
  <c r="K2514" i="2"/>
  <c r="J2514" i="2"/>
  <c r="I2514" i="2"/>
  <c r="K2501" i="2"/>
  <c r="H2501" i="2"/>
  <c r="J2500" i="2"/>
  <c r="H2500" i="2"/>
  <c r="J2499" i="2"/>
  <c r="C2547" i="2"/>
  <c r="C2545" i="2"/>
  <c r="E2543" i="2"/>
  <c r="D2543" i="2"/>
  <c r="C2543" i="2"/>
  <c r="E2530" i="2"/>
  <c r="B2530" i="2"/>
  <c r="D2529" i="2"/>
  <c r="B2529" i="2"/>
  <c r="D2528" i="2"/>
  <c r="I2547" i="2"/>
  <c r="I2545" i="2"/>
  <c r="K2543" i="2"/>
  <c r="J2543" i="2"/>
  <c r="I2543" i="2"/>
  <c r="K2530" i="2"/>
  <c r="H2530" i="2"/>
  <c r="J2529" i="2"/>
  <c r="H2529" i="2"/>
  <c r="J2528" i="2"/>
  <c r="I2576" i="2"/>
  <c r="I2574" i="2"/>
  <c r="K2572" i="2"/>
  <c r="J2572" i="2"/>
  <c r="I2572" i="2"/>
  <c r="K2559" i="2"/>
  <c r="H2559" i="2"/>
  <c r="J2558" i="2"/>
  <c r="H2558" i="2"/>
  <c r="J2557" i="2"/>
  <c r="C2605" i="2"/>
  <c r="C2603" i="2"/>
  <c r="E2601" i="2"/>
  <c r="D2601" i="2"/>
  <c r="C2601" i="2"/>
  <c r="E2588" i="2"/>
  <c r="B2588" i="2"/>
  <c r="D2587" i="2"/>
  <c r="B2587" i="2"/>
  <c r="D2586" i="2"/>
  <c r="I2605" i="2"/>
  <c r="I2603" i="2"/>
  <c r="K2601" i="2"/>
  <c r="J2601" i="2"/>
  <c r="I2601" i="2"/>
  <c r="K2588" i="2"/>
  <c r="H2588" i="2"/>
  <c r="J2587" i="2"/>
  <c r="H2587" i="2"/>
  <c r="J2586" i="2"/>
  <c r="I2634" i="2"/>
  <c r="I2632" i="2"/>
  <c r="K2630" i="2"/>
  <c r="J2630" i="2"/>
  <c r="I2630" i="2"/>
  <c r="K2617" i="2"/>
  <c r="H2617" i="2"/>
  <c r="J2616" i="2"/>
  <c r="H2616" i="2"/>
  <c r="J2615" i="2"/>
  <c r="C2663" i="2"/>
  <c r="C2661" i="2"/>
  <c r="E2659" i="2"/>
  <c r="D2659" i="2"/>
  <c r="C2659" i="2"/>
  <c r="E2646" i="2"/>
  <c r="B2646" i="2"/>
  <c r="D2645" i="2"/>
  <c r="B2645" i="2"/>
  <c r="D2644" i="2"/>
  <c r="I2663" i="2"/>
  <c r="I2661" i="2"/>
  <c r="K2659" i="2"/>
  <c r="J2659" i="2"/>
  <c r="I2659" i="2"/>
  <c r="K2646" i="2"/>
  <c r="H2646" i="2"/>
  <c r="J2645" i="2"/>
  <c r="H2645" i="2"/>
  <c r="J2644" i="2"/>
  <c r="I2692" i="2"/>
  <c r="I2690" i="2"/>
  <c r="K2688" i="2"/>
  <c r="J2688" i="2"/>
  <c r="I2688" i="2"/>
  <c r="K2675" i="2"/>
  <c r="H2675" i="2"/>
  <c r="J2674" i="2"/>
  <c r="H2674" i="2"/>
  <c r="J2673" i="2"/>
  <c r="C2721" i="2"/>
  <c r="C2719" i="2"/>
  <c r="E2717" i="2"/>
  <c r="D2717" i="2"/>
  <c r="C2717" i="2"/>
  <c r="E2704" i="2"/>
  <c r="B2704" i="2"/>
  <c r="D2703" i="2"/>
  <c r="B2703" i="2"/>
  <c r="D2702" i="2"/>
  <c r="I2721" i="2"/>
  <c r="I2719" i="2"/>
  <c r="K2717" i="2"/>
  <c r="J2717" i="2"/>
  <c r="I2717" i="2"/>
  <c r="K2704" i="2"/>
  <c r="H2704" i="2"/>
  <c r="J2703" i="2"/>
  <c r="H2703" i="2"/>
  <c r="J2702" i="2"/>
  <c r="I2750" i="2"/>
  <c r="I2748" i="2"/>
  <c r="K2746" i="2"/>
  <c r="J2746" i="2"/>
  <c r="I2746" i="2"/>
  <c r="K2733" i="2"/>
  <c r="H2733" i="2"/>
  <c r="J2732" i="2"/>
  <c r="H2732" i="2"/>
  <c r="J2731" i="2"/>
  <c r="C2779" i="2"/>
  <c r="C2777" i="2"/>
  <c r="E2775" i="2"/>
  <c r="D2775" i="2"/>
  <c r="C2775" i="2"/>
  <c r="E2762" i="2"/>
  <c r="B2762" i="2"/>
  <c r="D2761" i="2"/>
  <c r="B2761" i="2"/>
  <c r="D2760" i="2"/>
  <c r="I2779" i="2"/>
  <c r="I2777" i="2"/>
  <c r="K2775" i="2"/>
  <c r="J2775" i="2"/>
  <c r="I2775" i="2"/>
  <c r="K2762" i="2"/>
  <c r="H2762" i="2"/>
  <c r="J2761" i="2"/>
  <c r="H2761" i="2"/>
  <c r="J2760" i="2"/>
  <c r="I2808" i="2"/>
  <c r="I2806" i="2"/>
  <c r="K2804" i="2"/>
  <c r="J2804" i="2"/>
  <c r="I2804" i="2"/>
  <c r="K2791" i="2"/>
  <c r="H2791" i="2"/>
  <c r="J2790" i="2"/>
  <c r="H2790" i="2"/>
  <c r="J2789" i="2"/>
  <c r="C2837" i="2"/>
  <c r="C2835" i="2"/>
  <c r="E2833" i="2"/>
  <c r="D2833" i="2"/>
  <c r="C2833" i="2"/>
  <c r="E2820" i="2"/>
  <c r="B2820" i="2"/>
  <c r="D2819" i="2"/>
  <c r="B2819" i="2"/>
  <c r="D2818" i="2"/>
  <c r="I2837" i="2"/>
  <c r="I2835" i="2"/>
  <c r="K2833" i="2"/>
  <c r="J2833" i="2"/>
  <c r="I2833" i="2"/>
  <c r="K2820" i="2"/>
  <c r="H2820" i="2"/>
  <c r="J2819" i="2"/>
  <c r="H2819" i="2"/>
  <c r="J2818" i="2"/>
  <c r="I2866" i="2"/>
  <c r="I2864" i="2"/>
  <c r="K2862" i="2"/>
  <c r="J2862" i="2"/>
  <c r="I2862" i="2"/>
  <c r="K2849" i="2"/>
  <c r="H2849" i="2"/>
  <c r="J2848" i="2"/>
  <c r="H2848" i="2"/>
  <c r="J2847" i="2"/>
  <c r="C2895" i="2"/>
  <c r="C2893" i="2"/>
  <c r="E2891" i="2"/>
  <c r="D2891" i="2"/>
  <c r="C2891" i="2"/>
  <c r="E2878" i="2"/>
  <c r="B2878" i="2"/>
  <c r="D2877" i="2"/>
  <c r="B2877" i="2"/>
  <c r="D2876" i="2"/>
  <c r="I2895" i="2"/>
  <c r="I2893" i="2"/>
  <c r="K2891" i="2"/>
  <c r="J2891" i="2"/>
  <c r="I2891" i="2"/>
  <c r="K2878" i="2"/>
  <c r="H2878" i="2"/>
  <c r="J2877" i="2"/>
  <c r="H2877" i="2"/>
  <c r="J2876" i="2"/>
  <c r="K65" i="2"/>
  <c r="I78" i="2"/>
  <c r="H65" i="2"/>
  <c r="J64" i="2"/>
  <c r="H64" i="2"/>
  <c r="J78" i="2"/>
  <c r="J63" i="2"/>
  <c r="K78" i="2"/>
  <c r="D93" i="2"/>
  <c r="B93" i="2"/>
  <c r="D92" i="2"/>
  <c r="E107" i="2"/>
  <c r="E94" i="2"/>
  <c r="C107" i="2"/>
  <c r="D107" i="2"/>
  <c r="B94" i="2"/>
  <c r="J107" i="2"/>
  <c r="K107" i="2"/>
  <c r="H93" i="2"/>
  <c r="H94" i="2"/>
  <c r="K94" i="2"/>
  <c r="J92" i="2"/>
  <c r="I107" i="2"/>
  <c r="J93" i="2"/>
  <c r="K49" i="2"/>
  <c r="H36" i="2"/>
  <c r="J35" i="2"/>
  <c r="H35" i="2"/>
  <c r="J34" i="2"/>
  <c r="J49" i="2"/>
  <c r="I49" i="2"/>
  <c r="K36" i="2"/>
  <c r="H6" i="2"/>
  <c r="J5" i="2"/>
  <c r="K20" i="2"/>
  <c r="J20" i="2"/>
  <c r="I20" i="2"/>
  <c r="K7" i="2"/>
  <c r="H7" i="2"/>
  <c r="J6" i="2"/>
  <c r="D49" i="2"/>
  <c r="C49" i="2"/>
  <c r="E36" i="2"/>
  <c r="B36" i="2"/>
  <c r="D35" i="2"/>
  <c r="B35" i="2"/>
  <c r="D34" i="2"/>
  <c r="E4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7A0C8755-D926-4D91-AB9F-0FD1C425DF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975E3A56-1A21-47EB-84A5-EB20FAE5DFA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FE7EE937-F80E-4B83-BB89-4BF8C59C06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60FDF416-1203-45A1-B6CD-C181E4D5D57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2FABF68D-28CE-47EE-A3E9-58D07922A6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97F40BF1-3B84-4B93-B0D8-5D86C4C051B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F37D6BEC-A787-4CC5-B806-96D3FCABEA7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32D213E3-ED09-4A8E-9001-CAC8804C82B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B56EB3D3-A3FF-4E90-9626-52D3FC05129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D23DA161-7A22-411A-9BBB-3A90B0414B9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DF92CF30-C241-4E68-BFA6-2BE6D3A171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93FB63B6-99BE-4A24-BC48-A02A27112C5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030DD819-548A-479E-96FB-18E63A24D1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540862FC-22A7-474A-8195-81651B67565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88BA1D2E-564D-43AA-BAAE-347F2A9F53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379A8C4B-2985-420D-B381-0299B844887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15AF1AA4-3E91-4B03-A488-88091EF23FC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7AB56491-E5B4-4A47-9AB4-A2461EF0413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5623F17B-319C-4524-959D-CB56F2BFAA4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B128ED2D-4F64-40A3-AF76-EA13168C292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133A9D9C-C140-4DE8-912C-38CC6EA4CD6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62FD74A8-8D3E-47EB-9762-D9C2F4117A28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16944B78-B58B-4302-9F56-8AC4E28A264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A4688200-147A-4CF7-9A2D-73CE7F7DA23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382050D6-7005-41A3-91B9-DC6F59D47E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FD0F0F55-4F20-4612-97AA-1C56DBDD350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6FCF8D18-045A-4FA1-BB0F-F19C65C7EC7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7CADB185-2ED4-4068-9AA2-5AC8BA9157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80E4CA2E-B671-45D0-9201-D5F24311435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54503742-049F-492F-82AB-E1C237117D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838B71CA-24FD-4FCC-8795-DDD4AD56F5A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3F082C7F-F9D3-4118-8BC4-CE5F2902861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9C64023D-74E2-4B64-9EAB-622D543470D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30375B07-92CA-4897-9CDE-7BD750A13C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A0006CBF-EEDF-4029-847C-74BBC000F7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85F025DB-9FD5-4F3A-8B43-16E7CF86CD9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CCE60BFB-7067-438C-AB26-F09EF5D2F35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941DBF34-3BD6-439E-B8F2-C0230318E83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00532898-C45B-42DD-B3E1-4C4177CC8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627554B5-5A2B-4F08-9948-1BF5402CDE4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F9273B0A-B7ED-41C0-BC30-DEA306CE5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2E3A1A58-A5E2-4519-9252-E7559E705B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C0A50741-0B60-4479-A48B-39EED54ABD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9B36C0DC-201C-4C38-8BFA-6BC1EFFE1CB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B2CD39E3-DD33-4ACE-9C60-4D85B1136D0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723A49B1-305A-47C9-98DC-8FE7D8281C3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29530301-C546-4E90-BBE7-BF621DBF99C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FFADD190-23B1-4E51-8C57-552773B9673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<sst xmlns="http://schemas.openxmlformats.org/spreadsheetml/2006/main" count="7911" uniqueCount="167">
  <si>
    <t>Fail</t>
  </si>
  <si>
    <t>Pass</t>
  </si>
  <si>
    <t>Plugs/Ports</t>
  </si>
  <si>
    <t>Casing</t>
  </si>
  <si>
    <t>CPU Cosmetics Defects:</t>
  </si>
  <si>
    <t>Caddy</t>
  </si>
  <si>
    <t>Power Off</t>
  </si>
  <si>
    <t>Record BIOS info</t>
  </si>
  <si>
    <t>Comments</t>
  </si>
  <si>
    <t xml:space="preserve">Fail </t>
  </si>
  <si>
    <t>Key Function</t>
  </si>
  <si>
    <t xml:space="preserve">Tester: </t>
  </si>
  <si>
    <t>Date:</t>
  </si>
  <si>
    <t>X</t>
  </si>
  <si>
    <t>Tested for key functions,R2/Ready for Resale</t>
  </si>
  <si>
    <t>RR</t>
  </si>
  <si>
    <t>#</t>
  </si>
  <si>
    <t>MAKE</t>
  </si>
  <si>
    <t>MODEL</t>
  </si>
  <si>
    <t>SPEED</t>
  </si>
  <si>
    <t>MEMORY</t>
  </si>
  <si>
    <t>COSMETIC CODE</t>
  </si>
  <si>
    <t>PRE-SANITIZATION</t>
  </si>
  <si>
    <t>NON-DATA</t>
  </si>
  <si>
    <t>DELL</t>
  </si>
  <si>
    <t>4G</t>
  </si>
  <si>
    <t>YES</t>
  </si>
  <si>
    <t>F1</t>
  </si>
  <si>
    <t>C2</t>
  </si>
  <si>
    <t>HP</t>
  </si>
  <si>
    <t>8G</t>
  </si>
  <si>
    <t>NO</t>
  </si>
  <si>
    <t>F2</t>
  </si>
  <si>
    <t>C3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</si>
  <si>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</si>
  <si>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</si>
  <si>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</si>
  <si>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</si>
  <si>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</si>
  <si>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</si>
  <si>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</si>
  <si>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</si>
  <si>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</si>
  <si>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</si>
  <si>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</si>
  <si>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</si>
  <si>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</si>
  <si>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</si>
  <si>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</si>
  <si>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</si>
  <si>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</si>
  <si>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</si>
  <si>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</si>
  <si>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</si>
  <si>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</si>
  <si>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</si>
  <si>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</si>
  <si>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</si>
  <si>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F3-C5</t>
  </si>
  <si>
    <t>PASS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</si>
  <si>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</si>
  <si>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</si>
  <si>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</si>
  <si>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</si>
  <si>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</si>
  <si>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</si>
  <si>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</si>
  <si>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</si>
  <si>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</si>
  <si>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</si>
  <si>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</si>
  <si>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</si>
  <si>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</si>
  <si>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</si>
  <si>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</si>
  <si>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</si>
  <si>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</si>
  <si>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</si>
  <si>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</si>
  <si>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</si>
  <si>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</si>
  <si>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</si>
  <si>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</si>
  <si>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</si>
  <si>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</si>
  <si>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</si>
  <si>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</si>
  <si>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</si>
  <si>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WEBCAM</t>
  </si>
  <si>
    <t>BATTERY</t>
  </si>
  <si>
    <t>N/A</t>
  </si>
  <si>
    <t>SN INPUT</t>
  </si>
  <si>
    <t>DEPARTMENT: LAPTOPS</t>
  </si>
  <si>
    <t>LAPTOPS</t>
  </si>
  <si>
    <t xml:space="preserve">LOT# </t>
  </si>
  <si>
    <t>Battery</t>
  </si>
  <si>
    <t>Hard Drive Removed</t>
  </si>
  <si>
    <t>Power ON</t>
  </si>
  <si>
    <t>Install Memory</t>
  </si>
  <si>
    <t>Check Optical Drive</t>
  </si>
  <si>
    <t>Optical</t>
  </si>
  <si>
    <t>BIOS Lock</t>
  </si>
  <si>
    <t>WedCam</t>
  </si>
  <si>
    <t>LAPTOP</t>
  </si>
  <si>
    <t>QP-TRRC-0019-01</t>
  </si>
  <si>
    <t>LAPTOP TESTING RECORD</t>
  </si>
  <si>
    <t>Cosmetic Code:</t>
  </si>
  <si>
    <t xml:space="preserve">Function Code: </t>
  </si>
  <si>
    <t>WebCam</t>
  </si>
  <si>
    <t xml:space="preserve">LATITUDE </t>
  </si>
  <si>
    <t xml:space="preserve">ELITEBOOK </t>
  </si>
  <si>
    <t xml:space="preserve">PROBOOK </t>
  </si>
  <si>
    <t xml:space="preserve">PRECISION </t>
  </si>
  <si>
    <t>TYPE PROC.</t>
  </si>
  <si>
    <t>I3-</t>
  </si>
  <si>
    <t>I5-</t>
  </si>
  <si>
    <t>I7-</t>
  </si>
  <si>
    <t>X-</t>
  </si>
  <si>
    <t>FUNC. CODE</t>
  </si>
  <si>
    <t>TRRC#:L.T.R.</t>
  </si>
  <si>
    <t>AMD</t>
  </si>
  <si>
    <t>16G</t>
  </si>
  <si>
    <t>32G</t>
  </si>
  <si>
    <t>LAPTOP SERIAL #</t>
  </si>
  <si>
    <t>HDD SERIAL #</t>
  </si>
  <si>
    <t>PROC.</t>
  </si>
  <si>
    <t>MEM.</t>
  </si>
  <si>
    <t>HDD SIZE</t>
  </si>
  <si>
    <t>COS. CODE</t>
  </si>
  <si>
    <t>PRE. SAN.</t>
  </si>
  <si>
    <t>LENOVO</t>
  </si>
  <si>
    <t>1TB</t>
  </si>
  <si>
    <t>MSI</t>
  </si>
  <si>
    <t>2TB</t>
  </si>
  <si>
    <t>XPS</t>
  </si>
  <si>
    <t>AMD-</t>
  </si>
  <si>
    <t>3TB</t>
  </si>
  <si>
    <t>ZBOOK</t>
  </si>
  <si>
    <t>I9-</t>
  </si>
  <si>
    <t>4TB</t>
  </si>
  <si>
    <t>NOTEBOOK</t>
  </si>
  <si>
    <t>I3</t>
  </si>
  <si>
    <t>IDEAPAD</t>
  </si>
  <si>
    <t>I5</t>
  </si>
  <si>
    <t>THINKPAD</t>
  </si>
  <si>
    <t>I7</t>
  </si>
  <si>
    <t>TOUGHBOOK</t>
  </si>
  <si>
    <t>I9</t>
  </si>
  <si>
    <t>CF-</t>
  </si>
  <si>
    <t>256G</t>
  </si>
  <si>
    <t>512G</t>
  </si>
  <si>
    <t>BATT.</t>
  </si>
  <si>
    <t>TYPE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</si>
  <si>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</si>
  <si>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</si>
  <si>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</si>
  <si>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</si>
  <si>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</si>
  <si>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</si>
  <si>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</si>
  <si>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</si>
  <si>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L-10</t>
  </si>
  <si>
    <t>12th GEN</t>
  </si>
  <si>
    <t>LATITUDE 5430</t>
  </si>
  <si>
    <t>I5-1235U</t>
  </si>
  <si>
    <t>91yzrv3</t>
  </si>
  <si>
    <t>64G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</si>
</sst>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4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10"/>
      <name val="Times New Roman"/>
      <family val="1"/>
    </font>
    <font>
      <b/>
      <sz val="9"/>
      <name val="Arial"/>
      <family val="2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sz val="14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84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2" fontId="5" fillId="0" borderId="17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7" xfId="0" applyFont="1" applyBorder="1"/>
    <xf numFmtId="0" fontId="10" fillId="0" borderId="1" xfId="0" applyFont="1" applyBorder="1" applyAlignment="1">
      <alignment horizontal="center"/>
    </xf>
    <xf numFmtId="1" fontId="0" fillId="0" borderId="0" xfId="0" applyNumberFormat="1"/>
    <xf numFmtId="0" fontId="13" fillId="0" borderId="0" xfId="1" applyFont="1"/>
    <xf numFmtId="1" fontId="14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0" fontId="15" fillId="2" borderId="19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6" borderId="12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horizontal="center" vertical="center"/>
    </xf>
    <xf numFmtId="0" fontId="25" fillId="0" borderId="20" xfId="0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6" fillId="0" borderId="20" xfId="0" applyFont="1" applyBorder="1" applyAlignment="1"/>
    <xf numFmtId="0" fontId="16" fillId="0" borderId="2" xfId="0" applyFont="1" applyBorder="1" applyAlignment="1"/>
    <xf numFmtId="0" fontId="16" fillId="0" borderId="1" xfId="0" applyFont="1" applyBorder="1" applyAlignment="1"/>
    <xf numFmtId="0" fontId="16" fillId="0" borderId="17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28" fillId="0" borderId="17" xfId="1" applyFont="1" applyBorder="1" applyAlignment="1">
      <alignment horizontal="center" vertical="center"/>
    </xf>
    <xf numFmtId="0" fontId="29" fillId="0" borderId="17" xfId="1" applyFont="1" applyBorder="1" applyAlignment="1">
      <alignment horizontal="center" wrapText="1" shrinkToFit="1"/>
    </xf>
    <xf numFmtId="0" fontId="14" fillId="0" borderId="17" xfId="1" applyFont="1" applyBorder="1" applyAlignment="1">
      <alignment horizontal="center" vertical="center" shrinkToFit="1"/>
    </xf>
    <xf numFmtId="0" fontId="30" fillId="0" borderId="0" xfId="1" applyFont="1" applyAlignment="1">
      <alignment horizontal="center"/>
    </xf>
    <xf numFmtId="0" fontId="5" fillId="0" borderId="17" xfId="1" applyFont="1" applyBorder="1" applyAlignment="1">
      <alignment horizontal="center" wrapText="1"/>
    </xf>
    <xf numFmtId="1" fontId="5" fillId="0" borderId="17" xfId="1" applyNumberFormat="1" applyFont="1" applyBorder="1" applyAlignment="1">
      <alignment horizontal="center" wrapText="1"/>
    </xf>
    <xf numFmtId="1" fontId="4" fillId="0" borderId="0" xfId="1" applyNumberFormat="1" applyFont="1" applyAlignment="1">
      <alignment horizontal="center"/>
    </xf>
    <xf numFmtId="0" fontId="33" fillId="0" borderId="1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1" fontId="6" fillId="0" borderId="17" xfId="1" applyNumberFormat="1" applyFont="1" applyFill="1" applyBorder="1" applyAlignment="1">
      <alignment horizontal="center" vertical="center" wrapText="1"/>
    </xf>
    <xf numFmtId="0" fontId="6" fillId="0" borderId="17" xfId="1" applyFont="1" applyFill="1" applyBorder="1" applyAlignment="1">
      <alignment horizontal="center" vertical="center"/>
    </xf>
    <xf numFmtId="0" fontId="14" fillId="0" borderId="17" xfId="1" applyFont="1" applyFill="1" applyBorder="1" applyAlignment="1">
      <alignment horizontal="center" vertical="center"/>
    </xf>
    <xf numFmtId="2" fontId="6" fillId="0" borderId="17" xfId="1" quotePrefix="1" applyNumberFormat="1" applyFont="1" applyFill="1" applyBorder="1" applyAlignment="1">
      <alignment horizontal="center" vertical="center"/>
    </xf>
    <xf numFmtId="165" fontId="6" fillId="0" borderId="17" xfId="1" quotePrefix="1" applyNumberFormat="1" applyFont="1" applyFill="1" applyBorder="1" applyAlignment="1">
      <alignment horizontal="center" vertical="center"/>
    </xf>
    <xf numFmtId="0" fontId="6" fillId="0" borderId="17" xfId="1" applyFont="1" applyFill="1" applyBorder="1" applyAlignment="1">
      <alignment horizontal="center" vertical="center" shrinkToFit="1"/>
    </xf>
    <xf numFmtId="1" fontId="32" fillId="0" borderId="17" xfId="1" applyNumberFormat="1" applyFont="1" applyFill="1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14" fontId="16" fillId="0" borderId="20" xfId="0" applyNumberFormat="1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7" fillId="0" borderId="20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0" fontId="15" fillId="2" borderId="20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5" fillId="3" borderId="20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9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21" xfId="0" applyFont="1" applyFill="1" applyBorder="1" applyAlignment="1">
      <alignment horizontal="center" vertical="center" wrapText="1"/>
    </xf>
    <xf numFmtId="0" fontId="18" fillId="5" borderId="20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20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18" fillId="7" borderId="22" xfId="0" applyFont="1" applyFill="1" applyBorder="1" applyAlignment="1">
      <alignment horizontal="center" vertical="center" textRotation="255"/>
    </xf>
    <xf numFmtId="0" fontId="18" fillId="7" borderId="23" xfId="0" applyFont="1" applyFill="1" applyBorder="1" applyAlignment="1">
      <alignment horizontal="center" vertical="center" textRotation="255"/>
    </xf>
    <xf numFmtId="0" fontId="21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14" fontId="22" fillId="0" borderId="20" xfId="0" applyNumberFormat="1" applyFont="1" applyBorder="1" applyAlignment="1">
      <alignment horizontal="center" vertical="center"/>
    </xf>
    <xf numFmtId="14" fontId="23" fillId="0" borderId="2" xfId="0" applyNumberFormat="1" applyFont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4" fillId="8" borderId="3" xfId="0" applyFont="1" applyFill="1" applyBorder="1" applyAlignment="1">
      <alignment horizontal="left"/>
    </xf>
    <xf numFmtId="0" fontId="24" fillId="8" borderId="5" xfId="0" applyFont="1" applyFill="1" applyBorder="1" applyAlignment="1">
      <alignment horizontal="left"/>
    </xf>
    <xf numFmtId="0" fontId="18" fillId="7" borderId="19" xfId="0" applyFont="1" applyFill="1" applyBorder="1" applyAlignment="1">
      <alignment horizontal="center" vertical="center" textRotation="255"/>
    </xf>
    <xf numFmtId="0" fontId="21" fillId="0" borderId="2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2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8" borderId="2" xfId="0" applyFont="1" applyFill="1" applyBorder="1" applyAlignment="1">
      <alignment horizontal="left" vertical="center"/>
    </xf>
    <xf numFmtId="0" fontId="21" fillId="8" borderId="1" xfId="0" applyFont="1" applyFill="1" applyBorder="1" applyAlignment="1">
      <alignment horizontal="left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0" fontId="20" fillId="7" borderId="1" xfId="0" applyFont="1" applyFill="1" applyBorder="1" applyAlignment="1">
      <alignment horizontal="center" vertical="center"/>
    </xf>
    <xf numFmtId="0" fontId="21" fillId="7" borderId="19" xfId="0" applyFont="1" applyFill="1" applyBorder="1" applyAlignment="1">
      <alignment horizontal="center" vertical="center"/>
    </xf>
    <xf numFmtId="0" fontId="24" fillId="0" borderId="19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/>
    </xf>
    <xf numFmtId="0" fontId="24" fillId="8" borderId="1" xfId="0" applyFont="1" applyFill="1" applyBorder="1" applyAlignment="1">
      <alignment horizontal="left"/>
    </xf>
    <xf numFmtId="0" fontId="24" fillId="8" borderId="19" xfId="0" applyFont="1" applyFill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/>
    </xf>
    <xf numFmtId="0" fontId="16" fillId="0" borderId="17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SpPr/>
      </xdr:nvSpPr>
      <xdr:spPr>
        <a:xfrm>
          <a:off x="4730345" y="51525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035" name="Flowchart: Connector 1034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SpPr/>
      </xdr:nvSpPr>
      <xdr:spPr>
        <a:xfrm>
          <a:off x="4734426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SpPr/>
      </xdr:nvSpPr>
      <xdr:spPr>
        <a:xfrm>
          <a:off x="5536532" y="51334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SpPr/>
      </xdr:nvSpPr>
      <xdr:spPr>
        <a:xfrm>
          <a:off x="5540613" y="5323974"/>
          <a:ext cx="194581" cy="15970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38" name="Bevel 103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SpPr/>
      </xdr:nvSpPr>
      <xdr:spPr>
        <a:xfrm>
          <a:off x="4820151" y="4390524"/>
          <a:ext cx="649707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40" name="Flowchart: Connector 1039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43" name="Bevel 1042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45" name="Flowchart: Connector 1044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48" name="Bevel 1047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50" name="Flowchart: Connector 1049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47203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47244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55245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55285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8101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3388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3429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11430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11470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286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47203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47244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55245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55285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8101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3388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3429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11430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11470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286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47203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47244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55245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55285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8101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3388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3429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11430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11470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286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47203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47244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55245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55285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8101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3388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3429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11430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11470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286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47203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47244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55245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55285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8101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3388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3429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11430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11470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286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47203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47244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55245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55285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8101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3388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3429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11430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11470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286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47203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47244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55245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55285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8101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3388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3429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11430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11470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286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47203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47244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55245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55285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8101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3388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3429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11430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11470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286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47203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47244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55272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55313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8101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3388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3429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11457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11498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286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47203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47244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55272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55313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8101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3388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3429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11457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11498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286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47203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47244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55272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55313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8101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3388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3429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11457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11498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286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47203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47244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55272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55313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8101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3388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3429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11457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11498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286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47203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47244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55272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55313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8101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3429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11457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11498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286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47244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55272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55313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8101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3388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3429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11457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11498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286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47203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47244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55272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55313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8101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3388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3429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11457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11498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286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47203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47244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55272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55313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8101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3388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3429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11457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11498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286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47203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47244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55272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55313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8101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3388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3429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11457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11498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286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47203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47244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55272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55313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8101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3388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3429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11457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11498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286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47203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47244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55272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55313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8101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3388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3429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11457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11498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286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47203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47244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55272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55313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8101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3388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3429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11457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11498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286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47203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47244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55272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55313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8101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3388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3429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11457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11498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286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47203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47244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55272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55313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8101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3388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3429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11457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11498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286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47203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47244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55272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55313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8101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3388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3429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11457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11498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286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47203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47244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55272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55313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8101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3388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3429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11457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11498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286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47203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47244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55272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55313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8101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3388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3429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11457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11498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286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47203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47244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55272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55313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8101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3388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3429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11457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11498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286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47203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47244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55272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55313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8101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3388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3429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11457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11498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286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47203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47244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55272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55313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8101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3388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3429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11457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11498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286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47203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47244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55272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55313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8101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3388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3429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11457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11498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286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47203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47244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55272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55313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8101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3388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3429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11457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11498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286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47203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47244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55272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55313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8101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3388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3429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11457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11498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286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47203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47244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55272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55313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8101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3388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3429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11457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11498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286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47203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47244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55272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55313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8101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3388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3429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11457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11498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286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47203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47244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55272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55313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8101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3388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3429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11457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11498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286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47203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47244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55272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55313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8101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3388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3429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11457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11498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286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47203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47244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55272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55313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8101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3388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3429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11457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11498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286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47203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47244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55272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55313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8101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3388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3429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11457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11498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286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47203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47244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55272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55313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8101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3388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3429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11457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11498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286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47203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47244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55272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55313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8101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3388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3429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11457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11498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286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47203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47244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55272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55313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8101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3388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3429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11457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11498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286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47203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47244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55272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55313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8101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3388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3429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11457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11498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286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47203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47244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55272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55313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8101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3388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3429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11457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11498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286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47203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47244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55272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55313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8101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3388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3429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11457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11498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286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47203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47244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55272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55313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8101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3388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3429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11457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11498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286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47203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47244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55272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55313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8101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3388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3429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11457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11498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286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47203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47244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55272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55313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8101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3388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3429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11457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11498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286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78B2402E-E7EB-44C1-9091-B1515BEB6E2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F505F7CA-BACA-49FE-9726-B5A9A669CE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BB6992F5-2C98-4A3D-9A76-F301E657C8E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3606A821-162C-4793-80B3-408B49C5834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6" name="Bevel 1042">
          <a:extLst>
            <a:ext uri="{FF2B5EF4-FFF2-40B4-BE49-F238E27FC236}">
              <a16:creationId xmlns:a16="http://schemas.microsoft.com/office/drawing/2014/main" id="{987D4BB9-A59B-4CD3-A63E-5A2279F6319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A90237B9-47EE-4D13-9FE4-4A6020F0D52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2EE87273-3E79-4F1F-B479-F8BDB91EC0C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A0F98910-44D1-466D-8E2E-DEE08191E48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18E5FB87-495D-4C05-9B84-9A51ABB9456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1" name="Bevel 1047">
          <a:extLst>
            <a:ext uri="{FF2B5EF4-FFF2-40B4-BE49-F238E27FC236}">
              <a16:creationId xmlns:a16="http://schemas.microsoft.com/office/drawing/2014/main" id="{1D0C7C2A-564C-4C1D-9745-9F8636B4A78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F7F998AD-7438-44F3-B18A-8529C1582AE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3FD39067-A36A-43C6-8AF8-95BFB41CCA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4DDC35E2-9FC4-498B-BA8C-37042A27046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9162590B-78CF-47CE-87C6-785F1052394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6" name="Bevel 1057">
          <a:extLst>
            <a:ext uri="{FF2B5EF4-FFF2-40B4-BE49-F238E27FC236}">
              <a16:creationId xmlns:a16="http://schemas.microsoft.com/office/drawing/2014/main" id="{F566B09A-6290-47B5-A311-935807BF0E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453CBEB6-A069-4F51-99E7-07CFC0E957C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721663D0-B13A-43AA-807C-7E35D303EAA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2AF03665-F7F4-42CD-8321-B0D06614E3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10CEAC8F-8C77-43A2-90FA-88290470C3E4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21" name="Bevel 1062">
          <a:extLst>
            <a:ext uri="{FF2B5EF4-FFF2-40B4-BE49-F238E27FC236}">
              <a16:creationId xmlns:a16="http://schemas.microsoft.com/office/drawing/2014/main" id="{002C0E0F-ECB5-4018-8B02-5EC71D6CB68F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22" name="Flowchart: Connector 21">
          <a:extLst>
            <a:ext uri="{FF2B5EF4-FFF2-40B4-BE49-F238E27FC236}">
              <a16:creationId xmlns:a16="http://schemas.microsoft.com/office/drawing/2014/main" id="{2B6E9BC7-9AE0-4EC0-9CC7-9EADBA298DF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23" name="Flowchart: Connector 22">
          <a:extLst>
            <a:ext uri="{FF2B5EF4-FFF2-40B4-BE49-F238E27FC236}">
              <a16:creationId xmlns:a16="http://schemas.microsoft.com/office/drawing/2014/main" id="{40464D70-E669-4B81-B54E-8C2E3A76935F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24" name="Flowchart: Connector 23">
          <a:extLst>
            <a:ext uri="{FF2B5EF4-FFF2-40B4-BE49-F238E27FC236}">
              <a16:creationId xmlns:a16="http://schemas.microsoft.com/office/drawing/2014/main" id="{74CB5FE5-05A9-49B9-B540-46C910DA7309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25" name="Flowchart: Connector 24">
          <a:extLst>
            <a:ext uri="{FF2B5EF4-FFF2-40B4-BE49-F238E27FC236}">
              <a16:creationId xmlns:a16="http://schemas.microsoft.com/office/drawing/2014/main" id="{EF128376-ADAD-47B9-9E27-EF367F00CBA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26" name="Bevel 1042">
          <a:extLst>
            <a:ext uri="{FF2B5EF4-FFF2-40B4-BE49-F238E27FC236}">
              <a16:creationId xmlns:a16="http://schemas.microsoft.com/office/drawing/2014/main" id="{CB7ECAFB-A666-4A7B-B093-635799EBC70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27" name="Flowchart: Connector 26">
          <a:extLst>
            <a:ext uri="{FF2B5EF4-FFF2-40B4-BE49-F238E27FC236}">
              <a16:creationId xmlns:a16="http://schemas.microsoft.com/office/drawing/2014/main" id="{B70EC529-AED5-441D-AE01-710C7DC07C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28" name="Flowchart: Connector 27">
          <a:extLst>
            <a:ext uri="{FF2B5EF4-FFF2-40B4-BE49-F238E27FC236}">
              <a16:creationId xmlns:a16="http://schemas.microsoft.com/office/drawing/2014/main" id="{AE2D2F3F-9B11-40CE-AB7C-5412393423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29" name="Flowchart: Connector 28">
          <a:extLst>
            <a:ext uri="{FF2B5EF4-FFF2-40B4-BE49-F238E27FC236}">
              <a16:creationId xmlns:a16="http://schemas.microsoft.com/office/drawing/2014/main" id="{0892FC42-3E61-449A-B81F-A21B8D41134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30" name="Flowchart: Connector 29">
          <a:extLst>
            <a:ext uri="{FF2B5EF4-FFF2-40B4-BE49-F238E27FC236}">
              <a16:creationId xmlns:a16="http://schemas.microsoft.com/office/drawing/2014/main" id="{78D6AEDB-C351-4ADC-81E6-F2F22B0F5E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31" name="Bevel 1047">
          <a:extLst>
            <a:ext uri="{FF2B5EF4-FFF2-40B4-BE49-F238E27FC236}">
              <a16:creationId xmlns:a16="http://schemas.microsoft.com/office/drawing/2014/main" id="{49C9D612-129E-4A17-82AA-03DDBE485E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32" name="Flowchart: Connector 31">
          <a:extLst>
            <a:ext uri="{FF2B5EF4-FFF2-40B4-BE49-F238E27FC236}">
              <a16:creationId xmlns:a16="http://schemas.microsoft.com/office/drawing/2014/main" id="{BDBF5BBB-06BB-4D0F-A8F7-8B5EB4D2E94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33" name="Flowchart: Connector 32">
          <a:extLst>
            <a:ext uri="{FF2B5EF4-FFF2-40B4-BE49-F238E27FC236}">
              <a16:creationId xmlns:a16="http://schemas.microsoft.com/office/drawing/2014/main" id="{24C693D7-AE33-43DE-8E40-822EACD5779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34" name="Flowchart: Connector 33">
          <a:extLst>
            <a:ext uri="{FF2B5EF4-FFF2-40B4-BE49-F238E27FC236}">
              <a16:creationId xmlns:a16="http://schemas.microsoft.com/office/drawing/2014/main" id="{CA1D016B-3438-46D7-94ED-D527B13A547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35" name="Flowchart: Connector 34">
          <a:extLst>
            <a:ext uri="{FF2B5EF4-FFF2-40B4-BE49-F238E27FC236}">
              <a16:creationId xmlns:a16="http://schemas.microsoft.com/office/drawing/2014/main" id="{27E5FFA8-1970-4AE6-ADF7-9DAD99C7284B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36" name="Bevel 1057">
          <a:extLst>
            <a:ext uri="{FF2B5EF4-FFF2-40B4-BE49-F238E27FC236}">
              <a16:creationId xmlns:a16="http://schemas.microsoft.com/office/drawing/2014/main" id="{06A4585D-FF0B-44A6-9DA1-6824619D74C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37" name="Flowchart: Connector 36">
          <a:extLst>
            <a:ext uri="{FF2B5EF4-FFF2-40B4-BE49-F238E27FC236}">
              <a16:creationId xmlns:a16="http://schemas.microsoft.com/office/drawing/2014/main" id="{1260BF44-36F7-4D60-86FF-7A52EFCEF14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38" name="Flowchart: Connector 37">
          <a:extLst>
            <a:ext uri="{FF2B5EF4-FFF2-40B4-BE49-F238E27FC236}">
              <a16:creationId xmlns:a16="http://schemas.microsoft.com/office/drawing/2014/main" id="{12F495AD-40E3-4A3E-B331-991CC64EDE0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44" name="Flowchart: Connector 43">
          <a:extLst>
            <a:ext uri="{FF2B5EF4-FFF2-40B4-BE49-F238E27FC236}">
              <a16:creationId xmlns:a16="http://schemas.microsoft.com/office/drawing/2014/main" id="{7D05BDEE-4400-44B8-872D-7C256DB9C85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45" name="Flowchart: Connector 44">
          <a:extLst>
            <a:ext uri="{FF2B5EF4-FFF2-40B4-BE49-F238E27FC236}">
              <a16:creationId xmlns:a16="http://schemas.microsoft.com/office/drawing/2014/main" id="{70818A46-4117-4D88-B602-0CAA3760924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46" name="Bevel 1062">
          <a:extLst>
            <a:ext uri="{FF2B5EF4-FFF2-40B4-BE49-F238E27FC236}">
              <a16:creationId xmlns:a16="http://schemas.microsoft.com/office/drawing/2014/main" id="{69AB203E-8140-4CDD-A6A2-3B17B62E1D7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47" name="Flowchart: Connector 46">
          <a:extLst>
            <a:ext uri="{FF2B5EF4-FFF2-40B4-BE49-F238E27FC236}">
              <a16:creationId xmlns:a16="http://schemas.microsoft.com/office/drawing/2014/main" id="{F5573D92-60F2-47C4-88BE-51C4BF8889D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48" name="Flowchart: Connector 47">
          <a:extLst>
            <a:ext uri="{FF2B5EF4-FFF2-40B4-BE49-F238E27FC236}">
              <a16:creationId xmlns:a16="http://schemas.microsoft.com/office/drawing/2014/main" id="{1AD457C3-AD4B-485D-AD8B-DD2E0339883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49" name="Flowchart: Connector 48">
          <a:extLst>
            <a:ext uri="{FF2B5EF4-FFF2-40B4-BE49-F238E27FC236}">
              <a16:creationId xmlns:a16="http://schemas.microsoft.com/office/drawing/2014/main" id="{2E32FF25-5258-49F5-AD73-691895B79B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50" name="Flowchart: Connector 49">
          <a:extLst>
            <a:ext uri="{FF2B5EF4-FFF2-40B4-BE49-F238E27FC236}">
              <a16:creationId xmlns:a16="http://schemas.microsoft.com/office/drawing/2014/main" id="{F5598ED4-CD2F-45C5-A77D-6B0B9C06DC3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51" name="Bevel 1042">
          <a:extLst>
            <a:ext uri="{FF2B5EF4-FFF2-40B4-BE49-F238E27FC236}">
              <a16:creationId xmlns:a16="http://schemas.microsoft.com/office/drawing/2014/main" id="{495FB413-467E-4CED-A94B-7FD222372B4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52" name="Flowchart: Connector 51">
          <a:extLst>
            <a:ext uri="{FF2B5EF4-FFF2-40B4-BE49-F238E27FC236}">
              <a16:creationId xmlns:a16="http://schemas.microsoft.com/office/drawing/2014/main" id="{A114EC1B-E402-4750-8F27-B42C96C8B1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53" name="Flowchart: Connector 52">
          <a:extLst>
            <a:ext uri="{FF2B5EF4-FFF2-40B4-BE49-F238E27FC236}">
              <a16:creationId xmlns:a16="http://schemas.microsoft.com/office/drawing/2014/main" id="{0CADF197-2D4A-4465-83A2-947224163F4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54" name="Flowchart: Connector 53">
          <a:extLst>
            <a:ext uri="{FF2B5EF4-FFF2-40B4-BE49-F238E27FC236}">
              <a16:creationId xmlns:a16="http://schemas.microsoft.com/office/drawing/2014/main" id="{E83714CE-3097-4D02-BBF9-32944BD514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55" name="Flowchart: Connector 54">
          <a:extLst>
            <a:ext uri="{FF2B5EF4-FFF2-40B4-BE49-F238E27FC236}">
              <a16:creationId xmlns:a16="http://schemas.microsoft.com/office/drawing/2014/main" id="{3B662508-CE4B-4D37-9251-4066870452D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56" name="Bevel 1047">
          <a:extLst>
            <a:ext uri="{FF2B5EF4-FFF2-40B4-BE49-F238E27FC236}">
              <a16:creationId xmlns:a16="http://schemas.microsoft.com/office/drawing/2014/main" id="{5F82EC71-6BD4-452C-A9B5-3E2BF6C4805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57" name="Flowchart: Connector 56">
          <a:extLst>
            <a:ext uri="{FF2B5EF4-FFF2-40B4-BE49-F238E27FC236}">
              <a16:creationId xmlns:a16="http://schemas.microsoft.com/office/drawing/2014/main" id="{00277D75-27D6-4B6B-84EB-42F81D4DF73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58" name="Flowchart: Connector 57">
          <a:extLst>
            <a:ext uri="{FF2B5EF4-FFF2-40B4-BE49-F238E27FC236}">
              <a16:creationId xmlns:a16="http://schemas.microsoft.com/office/drawing/2014/main" id="{918CF46C-08D3-45AC-B59F-FABC2232048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69" name="Flowchart: Connector 68">
          <a:extLst>
            <a:ext uri="{FF2B5EF4-FFF2-40B4-BE49-F238E27FC236}">
              <a16:creationId xmlns:a16="http://schemas.microsoft.com/office/drawing/2014/main" id="{FC8335A4-D8B7-49E4-962D-073E99E9447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70" name="Flowchart: Connector 69">
          <a:extLst>
            <a:ext uri="{FF2B5EF4-FFF2-40B4-BE49-F238E27FC236}">
              <a16:creationId xmlns:a16="http://schemas.microsoft.com/office/drawing/2014/main" id="{E1AAD737-4096-47C7-B94A-96C69B4BF90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71" name="Bevel 1057">
          <a:extLst>
            <a:ext uri="{FF2B5EF4-FFF2-40B4-BE49-F238E27FC236}">
              <a16:creationId xmlns:a16="http://schemas.microsoft.com/office/drawing/2014/main" id="{0C2FEAAC-6BC5-4BD6-B560-C461CFE89BF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72" name="Flowchart: Connector 71">
          <a:extLst>
            <a:ext uri="{FF2B5EF4-FFF2-40B4-BE49-F238E27FC236}">
              <a16:creationId xmlns:a16="http://schemas.microsoft.com/office/drawing/2014/main" id="{56331640-7196-42C7-BC37-8C713C0C428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73" name="Flowchart: Connector 72">
          <a:extLst>
            <a:ext uri="{FF2B5EF4-FFF2-40B4-BE49-F238E27FC236}">
              <a16:creationId xmlns:a16="http://schemas.microsoft.com/office/drawing/2014/main" id="{8C3EE87A-44E8-4484-9476-5F78B665554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74" name="Flowchart: Connector 73">
          <a:extLst>
            <a:ext uri="{FF2B5EF4-FFF2-40B4-BE49-F238E27FC236}">
              <a16:creationId xmlns:a16="http://schemas.microsoft.com/office/drawing/2014/main" id="{DFD93872-823D-4DF2-86CF-6A827F0FF2D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75" name="Flowchart: Connector 74">
          <a:extLst>
            <a:ext uri="{FF2B5EF4-FFF2-40B4-BE49-F238E27FC236}">
              <a16:creationId xmlns:a16="http://schemas.microsoft.com/office/drawing/2014/main" id="{B85E9614-E7B4-4D76-91D9-227056AF7A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76" name="Bevel 1062">
          <a:extLst>
            <a:ext uri="{FF2B5EF4-FFF2-40B4-BE49-F238E27FC236}">
              <a16:creationId xmlns:a16="http://schemas.microsoft.com/office/drawing/2014/main" id="{ABC1EA47-787D-427C-AFFF-CD014EEA054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77" name="Flowchart: Connector 76">
          <a:extLst>
            <a:ext uri="{FF2B5EF4-FFF2-40B4-BE49-F238E27FC236}">
              <a16:creationId xmlns:a16="http://schemas.microsoft.com/office/drawing/2014/main" id="{FA598879-8F30-4ADC-9149-1D69F074605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78" name="Flowchart: Connector 77">
          <a:extLst>
            <a:ext uri="{FF2B5EF4-FFF2-40B4-BE49-F238E27FC236}">
              <a16:creationId xmlns:a16="http://schemas.microsoft.com/office/drawing/2014/main" id="{570E73BE-2695-4D1B-9F2F-17ED383BE0C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79" name="Flowchart: Connector 78">
          <a:extLst>
            <a:ext uri="{FF2B5EF4-FFF2-40B4-BE49-F238E27FC236}">
              <a16:creationId xmlns:a16="http://schemas.microsoft.com/office/drawing/2014/main" id="{9446BB33-7227-4BC6-87F1-F871C2483AD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80" name="Flowchart: Connector 79">
          <a:extLst>
            <a:ext uri="{FF2B5EF4-FFF2-40B4-BE49-F238E27FC236}">
              <a16:creationId xmlns:a16="http://schemas.microsoft.com/office/drawing/2014/main" id="{6DFAC52F-AD9E-4944-9722-906A174E1B6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81" name="Bevel 1042">
          <a:extLst>
            <a:ext uri="{FF2B5EF4-FFF2-40B4-BE49-F238E27FC236}">
              <a16:creationId xmlns:a16="http://schemas.microsoft.com/office/drawing/2014/main" id="{71A55135-AC58-4CEA-8F86-9642CA9D3A76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82" name="Flowchart: Connector 81">
          <a:extLst>
            <a:ext uri="{FF2B5EF4-FFF2-40B4-BE49-F238E27FC236}">
              <a16:creationId xmlns:a16="http://schemas.microsoft.com/office/drawing/2014/main" id="{AAB45500-73CF-45FF-A2C2-B242ADDE749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83" name="Flowchart: Connector 82">
          <a:extLst>
            <a:ext uri="{FF2B5EF4-FFF2-40B4-BE49-F238E27FC236}">
              <a16:creationId xmlns:a16="http://schemas.microsoft.com/office/drawing/2014/main" id="{5993672B-54AC-4B51-80B6-A04F759EEA1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84" name="Flowchart: Connector 83">
          <a:extLst>
            <a:ext uri="{FF2B5EF4-FFF2-40B4-BE49-F238E27FC236}">
              <a16:creationId xmlns:a16="http://schemas.microsoft.com/office/drawing/2014/main" id="{5F937000-7965-46F1-BD7D-7319E7BA520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85" name="Flowchart: Connector 84">
          <a:extLst>
            <a:ext uri="{FF2B5EF4-FFF2-40B4-BE49-F238E27FC236}">
              <a16:creationId xmlns:a16="http://schemas.microsoft.com/office/drawing/2014/main" id="{8DD70E23-A35C-44AA-AE76-5867A1B9822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86" name="Bevel 1047">
          <a:extLst>
            <a:ext uri="{FF2B5EF4-FFF2-40B4-BE49-F238E27FC236}">
              <a16:creationId xmlns:a16="http://schemas.microsoft.com/office/drawing/2014/main" id="{E78A06DC-EC39-43F6-BC5D-C116B2168C6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87" name="Flowchart: Connector 86">
          <a:extLst>
            <a:ext uri="{FF2B5EF4-FFF2-40B4-BE49-F238E27FC236}">
              <a16:creationId xmlns:a16="http://schemas.microsoft.com/office/drawing/2014/main" id="{75040D76-E463-4466-B8C8-785755DA3B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88" name="Flowchart: Connector 87">
          <a:extLst>
            <a:ext uri="{FF2B5EF4-FFF2-40B4-BE49-F238E27FC236}">
              <a16:creationId xmlns:a16="http://schemas.microsoft.com/office/drawing/2014/main" id="{3A66D078-D5BA-4BF7-9038-73410FBECE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89" name="Flowchart: Connector 88">
          <a:extLst>
            <a:ext uri="{FF2B5EF4-FFF2-40B4-BE49-F238E27FC236}">
              <a16:creationId xmlns:a16="http://schemas.microsoft.com/office/drawing/2014/main" id="{F4D51A4A-DCDC-45FA-9D97-D776B99CE3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90" name="Flowchart: Connector 89">
          <a:extLst>
            <a:ext uri="{FF2B5EF4-FFF2-40B4-BE49-F238E27FC236}">
              <a16:creationId xmlns:a16="http://schemas.microsoft.com/office/drawing/2014/main" id="{1481A8D2-9095-4267-80A1-5F6DB10367C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91" name="Bevel 1057">
          <a:extLst>
            <a:ext uri="{FF2B5EF4-FFF2-40B4-BE49-F238E27FC236}">
              <a16:creationId xmlns:a16="http://schemas.microsoft.com/office/drawing/2014/main" id="{46BF3DD4-2307-44C4-A135-711E294E8A5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92" name="Flowchart: Connector 91">
          <a:extLst>
            <a:ext uri="{FF2B5EF4-FFF2-40B4-BE49-F238E27FC236}">
              <a16:creationId xmlns:a16="http://schemas.microsoft.com/office/drawing/2014/main" id="{08D0ECF3-045D-4EBC-B038-0035134221A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93" name="Flowchart: Connector 92">
          <a:extLst>
            <a:ext uri="{FF2B5EF4-FFF2-40B4-BE49-F238E27FC236}">
              <a16:creationId xmlns:a16="http://schemas.microsoft.com/office/drawing/2014/main" id="{507E09FA-E647-49DC-9511-FBB95DAD1A1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94" name="Flowchart: Connector 93">
          <a:extLst>
            <a:ext uri="{FF2B5EF4-FFF2-40B4-BE49-F238E27FC236}">
              <a16:creationId xmlns:a16="http://schemas.microsoft.com/office/drawing/2014/main" id="{E306C0A1-5D49-47FE-BD8D-A6E04DAB0D5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95" name="Flowchart: Connector 94">
          <a:extLst>
            <a:ext uri="{FF2B5EF4-FFF2-40B4-BE49-F238E27FC236}">
              <a16:creationId xmlns:a16="http://schemas.microsoft.com/office/drawing/2014/main" id="{2DA5097E-202C-410A-BB81-6689E3C0EE8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2024" name="Bevel 1062">
          <a:extLst>
            <a:ext uri="{FF2B5EF4-FFF2-40B4-BE49-F238E27FC236}">
              <a16:creationId xmlns:a16="http://schemas.microsoft.com/office/drawing/2014/main" id="{8A3B364E-C271-42B1-B07A-26EE1DA56CC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2025" name="Flowchart: Connector 2024">
          <a:extLst>
            <a:ext uri="{FF2B5EF4-FFF2-40B4-BE49-F238E27FC236}">
              <a16:creationId xmlns:a16="http://schemas.microsoft.com/office/drawing/2014/main" id="{57592941-31E3-4862-987A-A56612724AB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2026" name="Flowchart: Connector 2025">
          <a:extLst>
            <a:ext uri="{FF2B5EF4-FFF2-40B4-BE49-F238E27FC236}">
              <a16:creationId xmlns:a16="http://schemas.microsoft.com/office/drawing/2014/main" id="{91E573D0-A52B-4782-B706-FE8EF4DD5DC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2027" name="Flowchart: Connector 2026">
          <a:extLst>
            <a:ext uri="{FF2B5EF4-FFF2-40B4-BE49-F238E27FC236}">
              <a16:creationId xmlns:a16="http://schemas.microsoft.com/office/drawing/2014/main" id="{B158EC87-CE64-4E4E-8C33-CEA0E754DD97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2028" name="Flowchart: Connector 2027">
          <a:extLst>
            <a:ext uri="{FF2B5EF4-FFF2-40B4-BE49-F238E27FC236}">
              <a16:creationId xmlns:a16="http://schemas.microsoft.com/office/drawing/2014/main" id="{8411A4EF-A340-4F79-BCD2-65887C13AFA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2029" name="Bevel 1042">
          <a:extLst>
            <a:ext uri="{FF2B5EF4-FFF2-40B4-BE49-F238E27FC236}">
              <a16:creationId xmlns:a16="http://schemas.microsoft.com/office/drawing/2014/main" id="{5EEBAF8D-2338-4A89-9A32-260C5EB34CB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2030" name="Flowchart: Connector 2029">
          <a:extLst>
            <a:ext uri="{FF2B5EF4-FFF2-40B4-BE49-F238E27FC236}">
              <a16:creationId xmlns:a16="http://schemas.microsoft.com/office/drawing/2014/main" id="{A53E31E0-C1FE-42E9-9ECC-9AE4D2115AA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2031" name="Flowchart: Connector 2030">
          <a:extLst>
            <a:ext uri="{FF2B5EF4-FFF2-40B4-BE49-F238E27FC236}">
              <a16:creationId xmlns:a16="http://schemas.microsoft.com/office/drawing/2014/main" id="{5FA76A7C-5E07-4689-AF2A-80833402DE9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2032" name="Flowchart: Connector 2031">
          <a:extLst>
            <a:ext uri="{FF2B5EF4-FFF2-40B4-BE49-F238E27FC236}">
              <a16:creationId xmlns:a16="http://schemas.microsoft.com/office/drawing/2014/main" id="{10BB55A5-E46A-4C9F-A808-7DAD978FFC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2033" name="Flowchart: Connector 2032">
          <a:extLst>
            <a:ext uri="{FF2B5EF4-FFF2-40B4-BE49-F238E27FC236}">
              <a16:creationId xmlns:a16="http://schemas.microsoft.com/office/drawing/2014/main" id="{345715FE-20EC-4B39-A3D2-D4A0A03E500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2034" name="Bevel 1047">
          <a:extLst>
            <a:ext uri="{FF2B5EF4-FFF2-40B4-BE49-F238E27FC236}">
              <a16:creationId xmlns:a16="http://schemas.microsoft.com/office/drawing/2014/main" id="{F629657C-0613-4F88-A04F-67BB7596201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2035" name="Flowchart: Connector 2034">
          <a:extLst>
            <a:ext uri="{FF2B5EF4-FFF2-40B4-BE49-F238E27FC236}">
              <a16:creationId xmlns:a16="http://schemas.microsoft.com/office/drawing/2014/main" id="{D78E7867-ACCC-4642-9D22-E9190B6C3BE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2036" name="Flowchart: Connector 2035">
          <a:extLst>
            <a:ext uri="{FF2B5EF4-FFF2-40B4-BE49-F238E27FC236}">
              <a16:creationId xmlns:a16="http://schemas.microsoft.com/office/drawing/2014/main" id="{157B2565-12E1-43C0-AA2A-FF59B32F17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2037" name="Flowchart: Connector 2036">
          <a:extLst>
            <a:ext uri="{FF2B5EF4-FFF2-40B4-BE49-F238E27FC236}">
              <a16:creationId xmlns:a16="http://schemas.microsoft.com/office/drawing/2014/main" id="{7628329C-8294-4315-B1AB-4604372F2B9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2038" name="Flowchart: Connector 2037">
          <a:extLst>
            <a:ext uri="{FF2B5EF4-FFF2-40B4-BE49-F238E27FC236}">
              <a16:creationId xmlns:a16="http://schemas.microsoft.com/office/drawing/2014/main" id="{95B8F56C-5D1A-40E7-A544-7BB0B55B9B9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2039" name="Bevel 1057">
          <a:extLst>
            <a:ext uri="{FF2B5EF4-FFF2-40B4-BE49-F238E27FC236}">
              <a16:creationId xmlns:a16="http://schemas.microsoft.com/office/drawing/2014/main" id="{248C2F6C-8DF1-407C-8B61-B79D96D0297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2040" name="Flowchart: Connector 2039">
          <a:extLst>
            <a:ext uri="{FF2B5EF4-FFF2-40B4-BE49-F238E27FC236}">
              <a16:creationId xmlns:a16="http://schemas.microsoft.com/office/drawing/2014/main" id="{2358BF22-A4DB-42C8-A59D-949C9732739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2041" name="Flowchart: Connector 2040">
          <a:extLst>
            <a:ext uri="{FF2B5EF4-FFF2-40B4-BE49-F238E27FC236}">
              <a16:creationId xmlns:a16="http://schemas.microsoft.com/office/drawing/2014/main" id="{17CB7601-D6E4-40EC-A8C7-73F36D7EF5C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2042" name="Flowchart: Connector 2041">
          <a:extLst>
            <a:ext uri="{FF2B5EF4-FFF2-40B4-BE49-F238E27FC236}">
              <a16:creationId xmlns:a16="http://schemas.microsoft.com/office/drawing/2014/main" id="{7BA02939-D272-4AC5-8EB0-08B16E99ADC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2043" name="Flowchart: Connector 2042">
          <a:extLst>
            <a:ext uri="{FF2B5EF4-FFF2-40B4-BE49-F238E27FC236}">
              <a16:creationId xmlns:a16="http://schemas.microsoft.com/office/drawing/2014/main" id="{528A261E-785B-4C01-8214-B55833D091A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2044" name="Bevel 1062">
          <a:extLst>
            <a:ext uri="{FF2B5EF4-FFF2-40B4-BE49-F238E27FC236}">
              <a16:creationId xmlns:a16="http://schemas.microsoft.com/office/drawing/2014/main" id="{50E7DE06-2CCE-41D9-8AB9-340D7394DA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2045" name="Flowchart: Connector 2044">
          <a:extLst>
            <a:ext uri="{FF2B5EF4-FFF2-40B4-BE49-F238E27FC236}">
              <a16:creationId xmlns:a16="http://schemas.microsoft.com/office/drawing/2014/main" id="{3E098AF7-1FFD-4CE2-A7E8-3CCF8BF2107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2046" name="Flowchart: Connector 2045">
          <a:extLst>
            <a:ext uri="{FF2B5EF4-FFF2-40B4-BE49-F238E27FC236}">
              <a16:creationId xmlns:a16="http://schemas.microsoft.com/office/drawing/2014/main" id="{BBABA86D-51EF-43E8-B9DA-E5FCB2A96B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2047" name="Flowchart: Connector 2046">
          <a:extLst>
            <a:ext uri="{FF2B5EF4-FFF2-40B4-BE49-F238E27FC236}">
              <a16:creationId xmlns:a16="http://schemas.microsoft.com/office/drawing/2014/main" id="{2688C4E4-F6ED-4321-B4F0-1D61C87A27A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024" name="Flowchart: Connector 1023">
          <a:extLst>
            <a:ext uri="{FF2B5EF4-FFF2-40B4-BE49-F238E27FC236}">
              <a16:creationId xmlns:a16="http://schemas.microsoft.com/office/drawing/2014/main" id="{16807770-58AF-4EDB-8A89-F0E524E05B5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025" name="Bevel 1042">
          <a:extLst>
            <a:ext uri="{FF2B5EF4-FFF2-40B4-BE49-F238E27FC236}">
              <a16:creationId xmlns:a16="http://schemas.microsoft.com/office/drawing/2014/main" id="{2A76033D-3BBD-45AF-92EB-A1DCDB1DCF9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026" name="Flowchart: Connector 1025">
          <a:extLst>
            <a:ext uri="{FF2B5EF4-FFF2-40B4-BE49-F238E27FC236}">
              <a16:creationId xmlns:a16="http://schemas.microsoft.com/office/drawing/2014/main" id="{96162D8A-6BF8-478F-9325-814A42401B8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027" name="Flowchart: Connector 1026">
          <a:extLst>
            <a:ext uri="{FF2B5EF4-FFF2-40B4-BE49-F238E27FC236}">
              <a16:creationId xmlns:a16="http://schemas.microsoft.com/office/drawing/2014/main" id="{4DF325BC-5A4B-4801-A22A-959F33A3EF3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028" name="Flowchart: Connector 1027">
          <a:extLst>
            <a:ext uri="{FF2B5EF4-FFF2-40B4-BE49-F238E27FC236}">
              <a16:creationId xmlns:a16="http://schemas.microsoft.com/office/drawing/2014/main" id="{AC73FD56-938C-48FC-9435-D139FDB66E5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029" name="Flowchart: Connector 1028">
          <a:extLst>
            <a:ext uri="{FF2B5EF4-FFF2-40B4-BE49-F238E27FC236}">
              <a16:creationId xmlns:a16="http://schemas.microsoft.com/office/drawing/2014/main" id="{A2933698-C340-45FD-A608-5139A922E21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030" name="Bevel 1047">
          <a:extLst>
            <a:ext uri="{FF2B5EF4-FFF2-40B4-BE49-F238E27FC236}">
              <a16:creationId xmlns:a16="http://schemas.microsoft.com/office/drawing/2014/main" id="{4F7AF56B-A336-4DA9-94B2-A453EF91F0C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031" name="Flowchart: Connector 1030">
          <a:extLst>
            <a:ext uri="{FF2B5EF4-FFF2-40B4-BE49-F238E27FC236}">
              <a16:creationId xmlns:a16="http://schemas.microsoft.com/office/drawing/2014/main" id="{01F4F501-AC5B-4D24-9CE3-88CCE9F70BD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032" name="Flowchart: Connector 1031">
          <a:extLst>
            <a:ext uri="{FF2B5EF4-FFF2-40B4-BE49-F238E27FC236}">
              <a16:creationId xmlns:a16="http://schemas.microsoft.com/office/drawing/2014/main" id="{5464E365-782C-432A-B368-9246DD291DE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033" name="Flowchart: Connector 1032">
          <a:extLst>
            <a:ext uri="{FF2B5EF4-FFF2-40B4-BE49-F238E27FC236}">
              <a16:creationId xmlns:a16="http://schemas.microsoft.com/office/drawing/2014/main" id="{E04AB664-B16C-4EAB-8281-3AA972598E2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052" name="Flowchart: Connector 1051">
          <a:extLst>
            <a:ext uri="{FF2B5EF4-FFF2-40B4-BE49-F238E27FC236}">
              <a16:creationId xmlns:a16="http://schemas.microsoft.com/office/drawing/2014/main" id="{B769B2B9-E8ED-4A73-99E8-22780D674F5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053" name="Bevel 1057">
          <a:extLst>
            <a:ext uri="{FF2B5EF4-FFF2-40B4-BE49-F238E27FC236}">
              <a16:creationId xmlns:a16="http://schemas.microsoft.com/office/drawing/2014/main" id="{33DCDA56-FF05-4FE9-A928-91E911618DA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054" name="Flowchart: Connector 1053">
          <a:extLst>
            <a:ext uri="{FF2B5EF4-FFF2-40B4-BE49-F238E27FC236}">
              <a16:creationId xmlns:a16="http://schemas.microsoft.com/office/drawing/2014/main" id="{952963A1-D0C5-4B04-9BB8-F19600137D7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055" name="Flowchart: Connector 1054">
          <a:extLst>
            <a:ext uri="{FF2B5EF4-FFF2-40B4-BE49-F238E27FC236}">
              <a16:creationId xmlns:a16="http://schemas.microsoft.com/office/drawing/2014/main" id="{0B1738BA-EEF7-4BC6-A470-B88A5A4C7D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056" name="Flowchart: Connector 1055">
          <a:extLst>
            <a:ext uri="{FF2B5EF4-FFF2-40B4-BE49-F238E27FC236}">
              <a16:creationId xmlns:a16="http://schemas.microsoft.com/office/drawing/2014/main" id="{009D6004-118E-4679-831F-D4658FE8577E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2048" name="Flowchart: Connector 2047">
          <a:extLst>
            <a:ext uri="{FF2B5EF4-FFF2-40B4-BE49-F238E27FC236}">
              <a16:creationId xmlns:a16="http://schemas.microsoft.com/office/drawing/2014/main" id="{FBCEF5BC-C9EC-4EA6-844C-CFE049B40C0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2049" name="Bevel 1062">
          <a:extLst>
            <a:ext uri="{FF2B5EF4-FFF2-40B4-BE49-F238E27FC236}">
              <a16:creationId xmlns:a16="http://schemas.microsoft.com/office/drawing/2014/main" id="{128FE458-BF4D-44AB-9199-830BED77EFB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2050" name="Flowchart: Connector 2049">
          <a:extLst>
            <a:ext uri="{FF2B5EF4-FFF2-40B4-BE49-F238E27FC236}">
              <a16:creationId xmlns:a16="http://schemas.microsoft.com/office/drawing/2014/main" id="{9DB0087C-6A78-4EE4-AE38-913BE346DD6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2051" name="Flowchart: Connector 2050">
          <a:extLst>
            <a:ext uri="{FF2B5EF4-FFF2-40B4-BE49-F238E27FC236}">
              <a16:creationId xmlns:a16="http://schemas.microsoft.com/office/drawing/2014/main" id="{BEA4F388-3C5E-422F-9862-B217F0CE215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2052" name="Flowchart: Connector 2051">
          <a:extLst>
            <a:ext uri="{FF2B5EF4-FFF2-40B4-BE49-F238E27FC236}">
              <a16:creationId xmlns:a16="http://schemas.microsoft.com/office/drawing/2014/main" id="{1D53D5F6-E71D-421A-9C5B-44A69771C6A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2053" name="Flowchart: Connector 2052">
          <a:extLst>
            <a:ext uri="{FF2B5EF4-FFF2-40B4-BE49-F238E27FC236}">
              <a16:creationId xmlns:a16="http://schemas.microsoft.com/office/drawing/2014/main" id="{B4ED4FDC-0B10-4202-8238-446B7D14580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2054" name="Bevel 1042">
          <a:extLst>
            <a:ext uri="{FF2B5EF4-FFF2-40B4-BE49-F238E27FC236}">
              <a16:creationId xmlns:a16="http://schemas.microsoft.com/office/drawing/2014/main" id="{D96CDE9C-72AC-4601-B5B1-B9DB0F0F920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2055" name="Flowchart: Connector 2054">
          <a:extLst>
            <a:ext uri="{FF2B5EF4-FFF2-40B4-BE49-F238E27FC236}">
              <a16:creationId xmlns:a16="http://schemas.microsoft.com/office/drawing/2014/main" id="{D21569BF-B961-4BBE-B31C-9DADD9510D1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2056" name="Flowchart: Connector 2055">
          <a:extLst>
            <a:ext uri="{FF2B5EF4-FFF2-40B4-BE49-F238E27FC236}">
              <a16:creationId xmlns:a16="http://schemas.microsoft.com/office/drawing/2014/main" id="{F0BC64FA-48AC-4B1B-B575-42754683697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2057" name="Flowchart: Connector 2056">
          <a:extLst>
            <a:ext uri="{FF2B5EF4-FFF2-40B4-BE49-F238E27FC236}">
              <a16:creationId xmlns:a16="http://schemas.microsoft.com/office/drawing/2014/main" id="{885018D2-A8D4-46B4-B2BD-A575857B3B9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2058" name="Flowchart: Connector 2057">
          <a:extLst>
            <a:ext uri="{FF2B5EF4-FFF2-40B4-BE49-F238E27FC236}">
              <a16:creationId xmlns:a16="http://schemas.microsoft.com/office/drawing/2014/main" id="{7C9A143D-EEBB-46F2-B6DC-FF76D7B0F4B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2059" name="Bevel 1047">
          <a:extLst>
            <a:ext uri="{FF2B5EF4-FFF2-40B4-BE49-F238E27FC236}">
              <a16:creationId xmlns:a16="http://schemas.microsoft.com/office/drawing/2014/main" id="{4A1B7E40-1D82-4557-994D-AC7F93C9B0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2060" name="Flowchart: Connector 2059">
          <a:extLst>
            <a:ext uri="{FF2B5EF4-FFF2-40B4-BE49-F238E27FC236}">
              <a16:creationId xmlns:a16="http://schemas.microsoft.com/office/drawing/2014/main" id="{18B17703-F405-49DB-8CCC-37A79A21BF1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2061" name="Flowchart: Connector 2060">
          <a:extLst>
            <a:ext uri="{FF2B5EF4-FFF2-40B4-BE49-F238E27FC236}">
              <a16:creationId xmlns:a16="http://schemas.microsoft.com/office/drawing/2014/main" id="{41B879C7-5B5A-46B4-B338-6F1C6069CF1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2062" name="Flowchart: Connector 2061">
          <a:extLst>
            <a:ext uri="{FF2B5EF4-FFF2-40B4-BE49-F238E27FC236}">
              <a16:creationId xmlns:a16="http://schemas.microsoft.com/office/drawing/2014/main" id="{82C4C2BE-EBBB-4110-B1F8-1AA62EDD112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2063" name="Flowchart: Connector 2062">
          <a:extLst>
            <a:ext uri="{FF2B5EF4-FFF2-40B4-BE49-F238E27FC236}">
              <a16:creationId xmlns:a16="http://schemas.microsoft.com/office/drawing/2014/main" id="{A3C90535-E03B-43AE-9517-2C915EEC352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2064" name="Bevel 1057">
          <a:extLst>
            <a:ext uri="{FF2B5EF4-FFF2-40B4-BE49-F238E27FC236}">
              <a16:creationId xmlns:a16="http://schemas.microsoft.com/office/drawing/2014/main" id="{C4C3C218-36FC-484D-8B54-DDB0BE52579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2065" name="Flowchart: Connector 2064">
          <a:extLst>
            <a:ext uri="{FF2B5EF4-FFF2-40B4-BE49-F238E27FC236}">
              <a16:creationId xmlns:a16="http://schemas.microsoft.com/office/drawing/2014/main" id="{F3266E93-F631-4363-AE4C-2D72499A98F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2066" name="Flowchart: Connector 2065">
          <a:extLst>
            <a:ext uri="{FF2B5EF4-FFF2-40B4-BE49-F238E27FC236}">
              <a16:creationId xmlns:a16="http://schemas.microsoft.com/office/drawing/2014/main" id="{3A810789-6AF7-4E8E-81CB-94336A0EAC5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2067" name="Flowchart: Connector 2066">
          <a:extLst>
            <a:ext uri="{FF2B5EF4-FFF2-40B4-BE49-F238E27FC236}">
              <a16:creationId xmlns:a16="http://schemas.microsoft.com/office/drawing/2014/main" id="{4DFBB2ED-4525-4DA4-BAC8-C85C01229AB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2068" name="Flowchart: Connector 2067">
          <a:extLst>
            <a:ext uri="{FF2B5EF4-FFF2-40B4-BE49-F238E27FC236}">
              <a16:creationId xmlns:a16="http://schemas.microsoft.com/office/drawing/2014/main" id="{FD7B0666-223A-4F37-B533-2A67126C4A3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2069" name="Bevel 1062">
          <a:extLst>
            <a:ext uri="{FF2B5EF4-FFF2-40B4-BE49-F238E27FC236}">
              <a16:creationId xmlns:a16="http://schemas.microsoft.com/office/drawing/2014/main" id="{D1D8BDD5-E575-40A7-8227-AD921EDA0DD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2070" name="Flowchart: Connector 2069">
          <a:extLst>
            <a:ext uri="{FF2B5EF4-FFF2-40B4-BE49-F238E27FC236}">
              <a16:creationId xmlns:a16="http://schemas.microsoft.com/office/drawing/2014/main" id="{CE3091E6-950C-49DA-B919-91B4491ED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2071" name="Flowchart: Connector 2070">
          <a:extLst>
            <a:ext uri="{FF2B5EF4-FFF2-40B4-BE49-F238E27FC236}">
              <a16:creationId xmlns:a16="http://schemas.microsoft.com/office/drawing/2014/main" id="{842F2013-3322-4359-B839-9ABD58BD8EF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2072" name="Flowchart: Connector 2071">
          <a:extLst>
            <a:ext uri="{FF2B5EF4-FFF2-40B4-BE49-F238E27FC236}">
              <a16:creationId xmlns:a16="http://schemas.microsoft.com/office/drawing/2014/main" id="{BC74BC16-A87C-457A-9D9F-3ADD20AE0F9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2073" name="Flowchart: Connector 2072">
          <a:extLst>
            <a:ext uri="{FF2B5EF4-FFF2-40B4-BE49-F238E27FC236}">
              <a16:creationId xmlns:a16="http://schemas.microsoft.com/office/drawing/2014/main" id="{4FAB5CFF-32C5-453B-A0EC-3EBBF00F96D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2074" name="Bevel 1042">
          <a:extLst>
            <a:ext uri="{FF2B5EF4-FFF2-40B4-BE49-F238E27FC236}">
              <a16:creationId xmlns:a16="http://schemas.microsoft.com/office/drawing/2014/main" id="{F33ED25A-7DDE-495D-9694-8672AA6E70D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2075" name="Flowchart: Connector 2074">
          <a:extLst>
            <a:ext uri="{FF2B5EF4-FFF2-40B4-BE49-F238E27FC236}">
              <a16:creationId xmlns:a16="http://schemas.microsoft.com/office/drawing/2014/main" id="{5F443BE3-12F7-4657-8206-42F0C2B528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2076" name="Flowchart: Connector 2075">
          <a:extLst>
            <a:ext uri="{FF2B5EF4-FFF2-40B4-BE49-F238E27FC236}">
              <a16:creationId xmlns:a16="http://schemas.microsoft.com/office/drawing/2014/main" id="{AE0580ED-FE61-4C4B-A5E7-EABE9767EE5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2077" name="Flowchart: Connector 2076">
          <a:extLst>
            <a:ext uri="{FF2B5EF4-FFF2-40B4-BE49-F238E27FC236}">
              <a16:creationId xmlns:a16="http://schemas.microsoft.com/office/drawing/2014/main" id="{D335940B-93B1-4168-B9CE-69B223068EB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2078" name="Flowchart: Connector 2077">
          <a:extLst>
            <a:ext uri="{FF2B5EF4-FFF2-40B4-BE49-F238E27FC236}">
              <a16:creationId xmlns:a16="http://schemas.microsoft.com/office/drawing/2014/main" id="{5E27744C-9984-4FC3-A5FA-25BD3BB1D9E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2079" name="Bevel 1047">
          <a:extLst>
            <a:ext uri="{FF2B5EF4-FFF2-40B4-BE49-F238E27FC236}">
              <a16:creationId xmlns:a16="http://schemas.microsoft.com/office/drawing/2014/main" id="{A890766C-9D7D-471D-A5A4-AF24FBA0ECB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2080" name="Flowchart: Connector 2079">
          <a:extLst>
            <a:ext uri="{FF2B5EF4-FFF2-40B4-BE49-F238E27FC236}">
              <a16:creationId xmlns:a16="http://schemas.microsoft.com/office/drawing/2014/main" id="{DA89868D-C834-48A8-9FDC-857B57256F8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2081" name="Flowchart: Connector 2080">
          <a:extLst>
            <a:ext uri="{FF2B5EF4-FFF2-40B4-BE49-F238E27FC236}">
              <a16:creationId xmlns:a16="http://schemas.microsoft.com/office/drawing/2014/main" id="{0BF9F1BF-9F02-44FE-9C99-86EA08EDB3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2082" name="Flowchart: Connector 2081">
          <a:extLst>
            <a:ext uri="{FF2B5EF4-FFF2-40B4-BE49-F238E27FC236}">
              <a16:creationId xmlns:a16="http://schemas.microsoft.com/office/drawing/2014/main" id="{971B7795-444B-4EB7-9790-60C1EA6DC81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2083" name="Flowchart: Connector 2082">
          <a:extLst>
            <a:ext uri="{FF2B5EF4-FFF2-40B4-BE49-F238E27FC236}">
              <a16:creationId xmlns:a16="http://schemas.microsoft.com/office/drawing/2014/main" id="{4AFE43A1-89D0-45ED-9FB9-904F249ED1F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2084" name="Bevel 1057">
          <a:extLst>
            <a:ext uri="{FF2B5EF4-FFF2-40B4-BE49-F238E27FC236}">
              <a16:creationId xmlns:a16="http://schemas.microsoft.com/office/drawing/2014/main" id="{F1E35942-5C14-4031-887B-075F7C9F19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2085" name="Flowchart: Connector 2084">
          <a:extLst>
            <a:ext uri="{FF2B5EF4-FFF2-40B4-BE49-F238E27FC236}">
              <a16:creationId xmlns:a16="http://schemas.microsoft.com/office/drawing/2014/main" id="{15A78E1A-64E2-4E4A-97AE-AC1B6A5EBBF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2086" name="Flowchart: Connector 2085">
          <a:extLst>
            <a:ext uri="{FF2B5EF4-FFF2-40B4-BE49-F238E27FC236}">
              <a16:creationId xmlns:a16="http://schemas.microsoft.com/office/drawing/2014/main" id="{22A1B64A-F16E-4D30-AAA4-5D5A8CD5CDC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2087" name="Flowchart: Connector 2086">
          <a:extLst>
            <a:ext uri="{FF2B5EF4-FFF2-40B4-BE49-F238E27FC236}">
              <a16:creationId xmlns:a16="http://schemas.microsoft.com/office/drawing/2014/main" id="{0F8E4315-7672-4DF4-B033-F09899C68AE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2088" name="Flowchart: Connector 2087">
          <a:extLst>
            <a:ext uri="{FF2B5EF4-FFF2-40B4-BE49-F238E27FC236}">
              <a16:creationId xmlns:a16="http://schemas.microsoft.com/office/drawing/2014/main" id="{F755667C-1BA9-4039-84AB-33261B27396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2089" name="Bevel 1062">
          <a:extLst>
            <a:ext uri="{FF2B5EF4-FFF2-40B4-BE49-F238E27FC236}">
              <a16:creationId xmlns:a16="http://schemas.microsoft.com/office/drawing/2014/main" id="{70D35032-345D-4D86-8CD6-61AB3109F7C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2090" name="Flowchart: Connector 2089">
          <a:extLst>
            <a:ext uri="{FF2B5EF4-FFF2-40B4-BE49-F238E27FC236}">
              <a16:creationId xmlns:a16="http://schemas.microsoft.com/office/drawing/2014/main" id="{CFF5A652-7DAD-4DC9-8AB7-ACA210135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2091" name="Flowchart: Connector 2090">
          <a:extLst>
            <a:ext uri="{FF2B5EF4-FFF2-40B4-BE49-F238E27FC236}">
              <a16:creationId xmlns:a16="http://schemas.microsoft.com/office/drawing/2014/main" id="{2E4F79CE-9D36-48E7-909C-1F80287BF92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2092" name="Flowchart: Connector 2091">
          <a:extLst>
            <a:ext uri="{FF2B5EF4-FFF2-40B4-BE49-F238E27FC236}">
              <a16:creationId xmlns:a16="http://schemas.microsoft.com/office/drawing/2014/main" id="{B6A66D01-A410-4A3D-B74C-4D9A1037519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2093" name="Flowchart: Connector 2092">
          <a:extLst>
            <a:ext uri="{FF2B5EF4-FFF2-40B4-BE49-F238E27FC236}">
              <a16:creationId xmlns:a16="http://schemas.microsoft.com/office/drawing/2014/main" id="{A6AFF6EE-7E93-4127-88C3-420D5339449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2094" name="Bevel 1042">
          <a:extLst>
            <a:ext uri="{FF2B5EF4-FFF2-40B4-BE49-F238E27FC236}">
              <a16:creationId xmlns:a16="http://schemas.microsoft.com/office/drawing/2014/main" id="{BB9C9E73-D8F8-4B9D-B9CC-3105E62942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2095" name="Flowchart: Connector 2094">
          <a:extLst>
            <a:ext uri="{FF2B5EF4-FFF2-40B4-BE49-F238E27FC236}">
              <a16:creationId xmlns:a16="http://schemas.microsoft.com/office/drawing/2014/main" id="{F2B9AB7E-47D4-40D2-A07E-2A5028A4FAC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2096" name="Flowchart: Connector 2095">
          <a:extLst>
            <a:ext uri="{FF2B5EF4-FFF2-40B4-BE49-F238E27FC236}">
              <a16:creationId xmlns:a16="http://schemas.microsoft.com/office/drawing/2014/main" id="{15F09757-9933-44DB-B9BC-1D035888809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2097" name="Flowchart: Connector 2096">
          <a:extLst>
            <a:ext uri="{FF2B5EF4-FFF2-40B4-BE49-F238E27FC236}">
              <a16:creationId xmlns:a16="http://schemas.microsoft.com/office/drawing/2014/main" id="{225331BF-7DEC-4389-9C23-2A428E81765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2098" name="Flowchart: Connector 2097">
          <a:extLst>
            <a:ext uri="{FF2B5EF4-FFF2-40B4-BE49-F238E27FC236}">
              <a16:creationId xmlns:a16="http://schemas.microsoft.com/office/drawing/2014/main" id="{2165583D-439D-42D5-8B89-B34D2311554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2099" name="Bevel 1047">
          <a:extLst>
            <a:ext uri="{FF2B5EF4-FFF2-40B4-BE49-F238E27FC236}">
              <a16:creationId xmlns:a16="http://schemas.microsoft.com/office/drawing/2014/main" id="{ED9AD0FF-C8CC-4A83-B170-1983B1F29DE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2100" name="Flowchart: Connector 2099">
          <a:extLst>
            <a:ext uri="{FF2B5EF4-FFF2-40B4-BE49-F238E27FC236}">
              <a16:creationId xmlns:a16="http://schemas.microsoft.com/office/drawing/2014/main" id="{769BCA95-494B-4817-A92D-E58B26AFC75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2101" name="Flowchart: Connector 2100">
          <a:extLst>
            <a:ext uri="{FF2B5EF4-FFF2-40B4-BE49-F238E27FC236}">
              <a16:creationId xmlns:a16="http://schemas.microsoft.com/office/drawing/2014/main" id="{AAFD3DF6-8062-41EB-A18C-22E086C7F51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2102" name="Flowchart: Connector 2101">
          <a:extLst>
            <a:ext uri="{FF2B5EF4-FFF2-40B4-BE49-F238E27FC236}">
              <a16:creationId xmlns:a16="http://schemas.microsoft.com/office/drawing/2014/main" id="{A10D073F-9462-4C20-829A-43855120404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2103" name="Flowchart: Connector 2102">
          <a:extLst>
            <a:ext uri="{FF2B5EF4-FFF2-40B4-BE49-F238E27FC236}">
              <a16:creationId xmlns:a16="http://schemas.microsoft.com/office/drawing/2014/main" id="{80D93A0B-F0D5-4581-9E3D-5EDD1642283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2104" name="Bevel 1057">
          <a:extLst>
            <a:ext uri="{FF2B5EF4-FFF2-40B4-BE49-F238E27FC236}">
              <a16:creationId xmlns:a16="http://schemas.microsoft.com/office/drawing/2014/main" id="{48C9A5AD-742B-4B97-89F9-4965562754A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2105" name="Flowchart: Connector 2104">
          <a:extLst>
            <a:ext uri="{FF2B5EF4-FFF2-40B4-BE49-F238E27FC236}">
              <a16:creationId xmlns:a16="http://schemas.microsoft.com/office/drawing/2014/main" id="{A433A7EF-BA36-443E-ABCE-03D4E1BCFF5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2106" name="Flowchart: Connector 2105">
          <a:extLst>
            <a:ext uri="{FF2B5EF4-FFF2-40B4-BE49-F238E27FC236}">
              <a16:creationId xmlns:a16="http://schemas.microsoft.com/office/drawing/2014/main" id="{E655A6DE-DB4B-453F-B3D6-D7B1B1CE218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2107" name="Flowchart: Connector 2106">
          <a:extLst>
            <a:ext uri="{FF2B5EF4-FFF2-40B4-BE49-F238E27FC236}">
              <a16:creationId xmlns:a16="http://schemas.microsoft.com/office/drawing/2014/main" id="{DB49C13B-A8FB-4A47-AE29-6F85F13E15C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2108" name="Flowchart: Connector 2107">
          <a:extLst>
            <a:ext uri="{FF2B5EF4-FFF2-40B4-BE49-F238E27FC236}">
              <a16:creationId xmlns:a16="http://schemas.microsoft.com/office/drawing/2014/main" id="{AA9CA893-482A-45B1-8E4B-4A7A51DC09A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2109" name="Bevel 1062">
          <a:extLst>
            <a:ext uri="{FF2B5EF4-FFF2-40B4-BE49-F238E27FC236}">
              <a16:creationId xmlns:a16="http://schemas.microsoft.com/office/drawing/2014/main" id="{6CCCF093-E0C4-4A24-A25E-71CBB36C8A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2110" name="Flowchart: Connector 2109">
          <a:extLst>
            <a:ext uri="{FF2B5EF4-FFF2-40B4-BE49-F238E27FC236}">
              <a16:creationId xmlns:a16="http://schemas.microsoft.com/office/drawing/2014/main" id="{C71E1558-5391-40E2-92E3-9E41E77C1A8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2111" name="Flowchart: Connector 2110">
          <a:extLst>
            <a:ext uri="{FF2B5EF4-FFF2-40B4-BE49-F238E27FC236}">
              <a16:creationId xmlns:a16="http://schemas.microsoft.com/office/drawing/2014/main" id="{10D0D5D6-C5DD-4719-AAA0-E43BF521E1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2112" name="Flowchart: Connector 2111">
          <a:extLst>
            <a:ext uri="{FF2B5EF4-FFF2-40B4-BE49-F238E27FC236}">
              <a16:creationId xmlns:a16="http://schemas.microsoft.com/office/drawing/2014/main" id="{14610E97-A198-445F-8005-FACE46F60E1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2113" name="Flowchart: Connector 2112">
          <a:extLst>
            <a:ext uri="{FF2B5EF4-FFF2-40B4-BE49-F238E27FC236}">
              <a16:creationId xmlns:a16="http://schemas.microsoft.com/office/drawing/2014/main" id="{E08D0989-DD8E-4166-8004-D37F2B9F65B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2114" name="Bevel 1042">
          <a:extLst>
            <a:ext uri="{FF2B5EF4-FFF2-40B4-BE49-F238E27FC236}">
              <a16:creationId xmlns:a16="http://schemas.microsoft.com/office/drawing/2014/main" id="{6FAA1B25-F34E-4E00-98A0-39613B6BBF0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2115" name="Flowchart: Connector 2114">
          <a:extLst>
            <a:ext uri="{FF2B5EF4-FFF2-40B4-BE49-F238E27FC236}">
              <a16:creationId xmlns:a16="http://schemas.microsoft.com/office/drawing/2014/main" id="{94B560B5-372E-4749-95CC-3A8F83F3BF6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2116" name="Flowchart: Connector 2115">
          <a:extLst>
            <a:ext uri="{FF2B5EF4-FFF2-40B4-BE49-F238E27FC236}">
              <a16:creationId xmlns:a16="http://schemas.microsoft.com/office/drawing/2014/main" id="{A818B35C-257D-4ED1-96E2-D0D8F97A3B2F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2117" name="Flowchart: Connector 2116">
          <a:extLst>
            <a:ext uri="{FF2B5EF4-FFF2-40B4-BE49-F238E27FC236}">
              <a16:creationId xmlns:a16="http://schemas.microsoft.com/office/drawing/2014/main" id="{658B7498-5559-4B0C-8861-50DD0C16BBD4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2118" name="Flowchart: Connector 2117">
          <a:extLst>
            <a:ext uri="{FF2B5EF4-FFF2-40B4-BE49-F238E27FC236}">
              <a16:creationId xmlns:a16="http://schemas.microsoft.com/office/drawing/2014/main" id="{904DB09D-9775-42E8-987B-1DE3ECBF1EC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2119" name="Bevel 1047">
          <a:extLst>
            <a:ext uri="{FF2B5EF4-FFF2-40B4-BE49-F238E27FC236}">
              <a16:creationId xmlns:a16="http://schemas.microsoft.com/office/drawing/2014/main" id="{D2069221-C890-4034-B1E8-110B8F0D87E8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2120" name="Flowchart: Connector 2119">
          <a:extLst>
            <a:ext uri="{FF2B5EF4-FFF2-40B4-BE49-F238E27FC236}">
              <a16:creationId xmlns:a16="http://schemas.microsoft.com/office/drawing/2014/main" id="{9CAC0E6D-EBFD-4A4B-B967-DA8B5AA0A87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2121" name="Flowchart: Connector 2120">
          <a:extLst>
            <a:ext uri="{FF2B5EF4-FFF2-40B4-BE49-F238E27FC236}">
              <a16:creationId xmlns:a16="http://schemas.microsoft.com/office/drawing/2014/main" id="{CDF16CF2-D6A3-49C7-82B5-1180E1CAC4B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2122" name="Flowchart: Connector 2121">
          <a:extLst>
            <a:ext uri="{FF2B5EF4-FFF2-40B4-BE49-F238E27FC236}">
              <a16:creationId xmlns:a16="http://schemas.microsoft.com/office/drawing/2014/main" id="{4F659BB6-2A84-469E-B585-90A7A97F784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2123" name="Flowchart: Connector 2122">
          <a:extLst>
            <a:ext uri="{FF2B5EF4-FFF2-40B4-BE49-F238E27FC236}">
              <a16:creationId xmlns:a16="http://schemas.microsoft.com/office/drawing/2014/main" id="{5198E5E5-513C-4EB2-A66C-1EA8CC5B4E6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2124" name="Bevel 1057">
          <a:extLst>
            <a:ext uri="{FF2B5EF4-FFF2-40B4-BE49-F238E27FC236}">
              <a16:creationId xmlns:a16="http://schemas.microsoft.com/office/drawing/2014/main" id="{8160C98E-5636-4FF8-8B1D-E1F35071348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2125" name="Flowchart: Connector 2124">
          <a:extLst>
            <a:ext uri="{FF2B5EF4-FFF2-40B4-BE49-F238E27FC236}">
              <a16:creationId xmlns:a16="http://schemas.microsoft.com/office/drawing/2014/main" id="{AC01BF28-1A4A-4D12-AB9A-303606D9C94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2126" name="Flowchart: Connector 2125">
          <a:extLst>
            <a:ext uri="{FF2B5EF4-FFF2-40B4-BE49-F238E27FC236}">
              <a16:creationId xmlns:a16="http://schemas.microsoft.com/office/drawing/2014/main" id="{FBEF38C1-A25D-4016-8941-21446D97AC2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2127" name="Flowchart: Connector 2126">
          <a:extLst>
            <a:ext uri="{FF2B5EF4-FFF2-40B4-BE49-F238E27FC236}">
              <a16:creationId xmlns:a16="http://schemas.microsoft.com/office/drawing/2014/main" id="{1116C9FF-DBA8-4C4A-97A8-A9CFF99E38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2128" name="Flowchart: Connector 2127">
          <a:extLst>
            <a:ext uri="{FF2B5EF4-FFF2-40B4-BE49-F238E27FC236}">
              <a16:creationId xmlns:a16="http://schemas.microsoft.com/office/drawing/2014/main" id="{87AB02D7-C39B-48E7-8684-FE0983FEC34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2129" name="Bevel 1062">
          <a:extLst>
            <a:ext uri="{FF2B5EF4-FFF2-40B4-BE49-F238E27FC236}">
              <a16:creationId xmlns:a16="http://schemas.microsoft.com/office/drawing/2014/main" id="{736E3079-0873-4C8A-8391-CBFED20E81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2130" name="Flowchart: Connector 2129">
          <a:extLst>
            <a:ext uri="{FF2B5EF4-FFF2-40B4-BE49-F238E27FC236}">
              <a16:creationId xmlns:a16="http://schemas.microsoft.com/office/drawing/2014/main" id="{B23FCF22-D8E7-4CE0-9759-D0CF5246DB3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2131" name="Flowchart: Connector 2130">
          <a:extLst>
            <a:ext uri="{FF2B5EF4-FFF2-40B4-BE49-F238E27FC236}">
              <a16:creationId xmlns:a16="http://schemas.microsoft.com/office/drawing/2014/main" id="{340A3628-72DA-4D56-AFF0-D3EE780F00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2132" name="Flowchart: Connector 2131">
          <a:extLst>
            <a:ext uri="{FF2B5EF4-FFF2-40B4-BE49-F238E27FC236}">
              <a16:creationId xmlns:a16="http://schemas.microsoft.com/office/drawing/2014/main" id="{15DCE743-A06C-4789-944A-53DEA24D105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2133" name="Flowchart: Connector 2132">
          <a:extLst>
            <a:ext uri="{FF2B5EF4-FFF2-40B4-BE49-F238E27FC236}">
              <a16:creationId xmlns:a16="http://schemas.microsoft.com/office/drawing/2014/main" id="{9B0A19EA-E801-4DA3-A7A8-06107532EDB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2134" name="Bevel 1042">
          <a:extLst>
            <a:ext uri="{FF2B5EF4-FFF2-40B4-BE49-F238E27FC236}">
              <a16:creationId xmlns:a16="http://schemas.microsoft.com/office/drawing/2014/main" id="{58418BD4-7B2C-4835-9166-9C1F92E26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2135" name="Flowchart: Connector 2134">
          <a:extLst>
            <a:ext uri="{FF2B5EF4-FFF2-40B4-BE49-F238E27FC236}">
              <a16:creationId xmlns:a16="http://schemas.microsoft.com/office/drawing/2014/main" id="{F4EF797E-05BD-417B-8FD9-C0E3B2E777F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2136" name="Flowchart: Connector 2135">
          <a:extLst>
            <a:ext uri="{FF2B5EF4-FFF2-40B4-BE49-F238E27FC236}">
              <a16:creationId xmlns:a16="http://schemas.microsoft.com/office/drawing/2014/main" id="{A2787134-2ABB-4E7B-ABCF-BAD27184C35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2137" name="Flowchart: Connector 2136">
          <a:extLst>
            <a:ext uri="{FF2B5EF4-FFF2-40B4-BE49-F238E27FC236}">
              <a16:creationId xmlns:a16="http://schemas.microsoft.com/office/drawing/2014/main" id="{C7DF25D6-C340-443A-A314-B2E769D06A7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2138" name="Flowchart: Connector 2137">
          <a:extLst>
            <a:ext uri="{FF2B5EF4-FFF2-40B4-BE49-F238E27FC236}">
              <a16:creationId xmlns:a16="http://schemas.microsoft.com/office/drawing/2014/main" id="{F4A40470-490D-4E8B-8F85-805C72C7E15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2139" name="Bevel 1047">
          <a:extLst>
            <a:ext uri="{FF2B5EF4-FFF2-40B4-BE49-F238E27FC236}">
              <a16:creationId xmlns:a16="http://schemas.microsoft.com/office/drawing/2014/main" id="{FC72C2BE-6D6C-4545-AE3F-21B2BBBC5B9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2140" name="Flowchart: Connector 2139">
          <a:extLst>
            <a:ext uri="{FF2B5EF4-FFF2-40B4-BE49-F238E27FC236}">
              <a16:creationId xmlns:a16="http://schemas.microsoft.com/office/drawing/2014/main" id="{F8341780-98E3-4069-B315-867CDB6C889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2141" name="Flowchart: Connector 2140">
          <a:extLst>
            <a:ext uri="{FF2B5EF4-FFF2-40B4-BE49-F238E27FC236}">
              <a16:creationId xmlns:a16="http://schemas.microsoft.com/office/drawing/2014/main" id="{5D960347-B86B-4C5B-9FCD-7D43EB76F89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2142" name="Flowchart: Connector 2141">
          <a:extLst>
            <a:ext uri="{FF2B5EF4-FFF2-40B4-BE49-F238E27FC236}">
              <a16:creationId xmlns:a16="http://schemas.microsoft.com/office/drawing/2014/main" id="{31946CD4-EC0D-45E8-BAD1-0B20580CE25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2143" name="Flowchart: Connector 2142">
          <a:extLst>
            <a:ext uri="{FF2B5EF4-FFF2-40B4-BE49-F238E27FC236}">
              <a16:creationId xmlns:a16="http://schemas.microsoft.com/office/drawing/2014/main" id="{B81891FF-7AE4-4D87-8B67-ED2BB13D586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2144" name="Bevel 1057">
          <a:extLst>
            <a:ext uri="{FF2B5EF4-FFF2-40B4-BE49-F238E27FC236}">
              <a16:creationId xmlns:a16="http://schemas.microsoft.com/office/drawing/2014/main" id="{1C9C5549-42E3-4DF8-8EF6-A3A6D201429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2145" name="Flowchart: Connector 2144">
          <a:extLst>
            <a:ext uri="{FF2B5EF4-FFF2-40B4-BE49-F238E27FC236}">
              <a16:creationId xmlns:a16="http://schemas.microsoft.com/office/drawing/2014/main" id="{AAB3619B-F380-4149-AFAD-C47455C83F4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2146" name="Flowchart: Connector 2145">
          <a:extLst>
            <a:ext uri="{FF2B5EF4-FFF2-40B4-BE49-F238E27FC236}">
              <a16:creationId xmlns:a16="http://schemas.microsoft.com/office/drawing/2014/main" id="{0BB01E6E-5CA8-41BC-B3B9-0641AAAA0E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2147" name="Flowchart: Connector 2146">
          <a:extLst>
            <a:ext uri="{FF2B5EF4-FFF2-40B4-BE49-F238E27FC236}">
              <a16:creationId xmlns:a16="http://schemas.microsoft.com/office/drawing/2014/main" id="{2E77D092-0461-4A5C-BA3E-A7654E75936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2148" name="Flowchart: Connector 2147">
          <a:extLst>
            <a:ext uri="{FF2B5EF4-FFF2-40B4-BE49-F238E27FC236}">
              <a16:creationId xmlns:a16="http://schemas.microsoft.com/office/drawing/2014/main" id="{B0872CA4-080B-4DF1-B3C3-842DEC1A1CF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2149" name="Bevel 1062">
          <a:extLst>
            <a:ext uri="{FF2B5EF4-FFF2-40B4-BE49-F238E27FC236}">
              <a16:creationId xmlns:a16="http://schemas.microsoft.com/office/drawing/2014/main" id="{81743B38-24C1-42C3-9F0E-E090631A2BB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2150" name="Flowchart: Connector 2149">
          <a:extLst>
            <a:ext uri="{FF2B5EF4-FFF2-40B4-BE49-F238E27FC236}">
              <a16:creationId xmlns:a16="http://schemas.microsoft.com/office/drawing/2014/main" id="{1353D94C-FED4-470C-A3D4-AB0F86FABC5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2151" name="Flowchart: Connector 2150">
          <a:extLst>
            <a:ext uri="{FF2B5EF4-FFF2-40B4-BE49-F238E27FC236}">
              <a16:creationId xmlns:a16="http://schemas.microsoft.com/office/drawing/2014/main" id="{01CBE9C9-6D41-4A15-85E6-96A1453192B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2152" name="Flowchart: Connector 2151">
          <a:extLst>
            <a:ext uri="{FF2B5EF4-FFF2-40B4-BE49-F238E27FC236}">
              <a16:creationId xmlns:a16="http://schemas.microsoft.com/office/drawing/2014/main" id="{929DF2BA-3FC2-4A2E-B1EB-0C32AE1528B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2153" name="Flowchart: Connector 2152">
          <a:extLst>
            <a:ext uri="{FF2B5EF4-FFF2-40B4-BE49-F238E27FC236}">
              <a16:creationId xmlns:a16="http://schemas.microsoft.com/office/drawing/2014/main" id="{AE59923C-6C42-481A-8269-B05FBF61789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2154" name="Bevel 1042">
          <a:extLst>
            <a:ext uri="{FF2B5EF4-FFF2-40B4-BE49-F238E27FC236}">
              <a16:creationId xmlns:a16="http://schemas.microsoft.com/office/drawing/2014/main" id="{73BA2BA9-6518-4CFC-8FFE-D2AF4572240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2155" name="Flowchart: Connector 2154">
          <a:extLst>
            <a:ext uri="{FF2B5EF4-FFF2-40B4-BE49-F238E27FC236}">
              <a16:creationId xmlns:a16="http://schemas.microsoft.com/office/drawing/2014/main" id="{0E427211-C25D-44ED-941A-D65FCE2A769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2156" name="Flowchart: Connector 2155">
          <a:extLst>
            <a:ext uri="{FF2B5EF4-FFF2-40B4-BE49-F238E27FC236}">
              <a16:creationId xmlns:a16="http://schemas.microsoft.com/office/drawing/2014/main" id="{599E1FF9-AA82-4F86-BC8E-53375D52A71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2157" name="Flowchart: Connector 2156">
          <a:extLst>
            <a:ext uri="{FF2B5EF4-FFF2-40B4-BE49-F238E27FC236}">
              <a16:creationId xmlns:a16="http://schemas.microsoft.com/office/drawing/2014/main" id="{B8EC52B4-DEFD-40F9-AFA7-5347A93AF4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2158" name="Flowchart: Connector 2157">
          <a:extLst>
            <a:ext uri="{FF2B5EF4-FFF2-40B4-BE49-F238E27FC236}">
              <a16:creationId xmlns:a16="http://schemas.microsoft.com/office/drawing/2014/main" id="{318F1AE8-615F-4795-BA35-CEBC0C1DD48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2159" name="Bevel 1047">
          <a:extLst>
            <a:ext uri="{FF2B5EF4-FFF2-40B4-BE49-F238E27FC236}">
              <a16:creationId xmlns:a16="http://schemas.microsoft.com/office/drawing/2014/main" id="{DB6B18A8-C060-4792-AE75-A022AFB872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2160" name="Flowchart: Connector 2159">
          <a:extLst>
            <a:ext uri="{FF2B5EF4-FFF2-40B4-BE49-F238E27FC236}">
              <a16:creationId xmlns:a16="http://schemas.microsoft.com/office/drawing/2014/main" id="{04EA24E3-4712-4DF6-BBD8-D49E104F99E3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2161" name="Flowchart: Connector 2160">
          <a:extLst>
            <a:ext uri="{FF2B5EF4-FFF2-40B4-BE49-F238E27FC236}">
              <a16:creationId xmlns:a16="http://schemas.microsoft.com/office/drawing/2014/main" id="{0B639D16-FBB6-49EE-8291-8FFA0BEBEA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2162" name="Flowchart: Connector 2161">
          <a:extLst>
            <a:ext uri="{FF2B5EF4-FFF2-40B4-BE49-F238E27FC236}">
              <a16:creationId xmlns:a16="http://schemas.microsoft.com/office/drawing/2014/main" id="{E4180BB7-236D-4B76-8851-FF844CD93AF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2163" name="Flowchart: Connector 2162">
          <a:extLst>
            <a:ext uri="{FF2B5EF4-FFF2-40B4-BE49-F238E27FC236}">
              <a16:creationId xmlns:a16="http://schemas.microsoft.com/office/drawing/2014/main" id="{6EA07268-4BBF-467D-9A18-93D0B718DB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2164" name="Bevel 1057">
          <a:extLst>
            <a:ext uri="{FF2B5EF4-FFF2-40B4-BE49-F238E27FC236}">
              <a16:creationId xmlns:a16="http://schemas.microsoft.com/office/drawing/2014/main" id="{A9E9FAF4-C555-4279-8F83-FBB073B68A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2165" name="Flowchart: Connector 2164">
          <a:extLst>
            <a:ext uri="{FF2B5EF4-FFF2-40B4-BE49-F238E27FC236}">
              <a16:creationId xmlns:a16="http://schemas.microsoft.com/office/drawing/2014/main" id="{64C8CAA8-AD2B-4997-8CA9-6F1FC3A17D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2166" name="Flowchart: Connector 2165">
          <a:extLst>
            <a:ext uri="{FF2B5EF4-FFF2-40B4-BE49-F238E27FC236}">
              <a16:creationId xmlns:a16="http://schemas.microsoft.com/office/drawing/2014/main" id="{4DF608F6-2F17-4DED-9963-6C0123F83D8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2167" name="Flowchart: Connector 2166">
          <a:extLst>
            <a:ext uri="{FF2B5EF4-FFF2-40B4-BE49-F238E27FC236}">
              <a16:creationId xmlns:a16="http://schemas.microsoft.com/office/drawing/2014/main" id="{FA097934-678D-4E3A-9D60-1BE0263B6F3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2168" name="Flowchart: Connector 2167">
          <a:extLst>
            <a:ext uri="{FF2B5EF4-FFF2-40B4-BE49-F238E27FC236}">
              <a16:creationId xmlns:a16="http://schemas.microsoft.com/office/drawing/2014/main" id="{A489F759-32E3-4939-A41D-6E77C0FC1D4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2169" name="Bevel 1062">
          <a:extLst>
            <a:ext uri="{FF2B5EF4-FFF2-40B4-BE49-F238E27FC236}">
              <a16:creationId xmlns:a16="http://schemas.microsoft.com/office/drawing/2014/main" id="{F50569D2-FE56-4853-8434-159CE548F45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2170" name="Flowchart: Connector 2169">
          <a:extLst>
            <a:ext uri="{FF2B5EF4-FFF2-40B4-BE49-F238E27FC236}">
              <a16:creationId xmlns:a16="http://schemas.microsoft.com/office/drawing/2014/main" id="{005F152D-CF21-4885-BF7C-806C85BB6C3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2171" name="Flowchart: Connector 2170">
          <a:extLst>
            <a:ext uri="{FF2B5EF4-FFF2-40B4-BE49-F238E27FC236}">
              <a16:creationId xmlns:a16="http://schemas.microsoft.com/office/drawing/2014/main" id="{FA5CA2E6-C42E-4939-9280-AAAE41D7808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2172" name="Flowchart: Connector 2171">
          <a:extLst>
            <a:ext uri="{FF2B5EF4-FFF2-40B4-BE49-F238E27FC236}">
              <a16:creationId xmlns:a16="http://schemas.microsoft.com/office/drawing/2014/main" id="{E6799C9E-0CD3-40AC-8B50-B78E5D6B0D7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2173" name="Flowchart: Connector 2172">
          <a:extLst>
            <a:ext uri="{FF2B5EF4-FFF2-40B4-BE49-F238E27FC236}">
              <a16:creationId xmlns:a16="http://schemas.microsoft.com/office/drawing/2014/main" id="{34C96010-5018-40A2-BFF3-C3C826035170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2174" name="Bevel 1042">
          <a:extLst>
            <a:ext uri="{FF2B5EF4-FFF2-40B4-BE49-F238E27FC236}">
              <a16:creationId xmlns:a16="http://schemas.microsoft.com/office/drawing/2014/main" id="{57EF0AB4-61C7-4897-AEC7-AFB5B9E327F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2175" name="Flowchart: Connector 2174">
          <a:extLst>
            <a:ext uri="{FF2B5EF4-FFF2-40B4-BE49-F238E27FC236}">
              <a16:creationId xmlns:a16="http://schemas.microsoft.com/office/drawing/2014/main" id="{9F14414E-304D-4566-B788-2445AF13D9D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2176" name="Flowchart: Connector 2175">
          <a:extLst>
            <a:ext uri="{FF2B5EF4-FFF2-40B4-BE49-F238E27FC236}">
              <a16:creationId xmlns:a16="http://schemas.microsoft.com/office/drawing/2014/main" id="{5BD7C556-F85D-4A50-8FD2-0370D0C9C10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2177" name="Flowchart: Connector 2176">
          <a:extLst>
            <a:ext uri="{FF2B5EF4-FFF2-40B4-BE49-F238E27FC236}">
              <a16:creationId xmlns:a16="http://schemas.microsoft.com/office/drawing/2014/main" id="{E346DB23-A006-4187-9750-33FEF2FAD78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2178" name="Flowchart: Connector 2177">
          <a:extLst>
            <a:ext uri="{FF2B5EF4-FFF2-40B4-BE49-F238E27FC236}">
              <a16:creationId xmlns:a16="http://schemas.microsoft.com/office/drawing/2014/main" id="{AF3A88F0-86A7-4FAD-A9BE-DA283BB7355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2179" name="Bevel 1047">
          <a:extLst>
            <a:ext uri="{FF2B5EF4-FFF2-40B4-BE49-F238E27FC236}">
              <a16:creationId xmlns:a16="http://schemas.microsoft.com/office/drawing/2014/main" id="{D9125619-176D-44D1-87EC-421A81E3B05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2180" name="Flowchart: Connector 2179">
          <a:extLst>
            <a:ext uri="{FF2B5EF4-FFF2-40B4-BE49-F238E27FC236}">
              <a16:creationId xmlns:a16="http://schemas.microsoft.com/office/drawing/2014/main" id="{6A2065BB-6316-4D7E-A4E4-E82B2228788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2181" name="Flowchart: Connector 2180">
          <a:extLst>
            <a:ext uri="{FF2B5EF4-FFF2-40B4-BE49-F238E27FC236}">
              <a16:creationId xmlns:a16="http://schemas.microsoft.com/office/drawing/2014/main" id="{23CEF98A-3E15-4000-96FC-15EA45E3AD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2182" name="Flowchart: Connector 2181">
          <a:extLst>
            <a:ext uri="{FF2B5EF4-FFF2-40B4-BE49-F238E27FC236}">
              <a16:creationId xmlns:a16="http://schemas.microsoft.com/office/drawing/2014/main" id="{216C9627-C63A-4B60-95A7-BBCA38F7F8E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2183" name="Flowchart: Connector 2182">
          <a:extLst>
            <a:ext uri="{FF2B5EF4-FFF2-40B4-BE49-F238E27FC236}">
              <a16:creationId xmlns:a16="http://schemas.microsoft.com/office/drawing/2014/main" id="{7E05C196-CA6F-4D72-9CDA-3E44128F841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2184" name="Bevel 1057">
          <a:extLst>
            <a:ext uri="{FF2B5EF4-FFF2-40B4-BE49-F238E27FC236}">
              <a16:creationId xmlns:a16="http://schemas.microsoft.com/office/drawing/2014/main" id="{52880564-CF08-418E-A307-CC29E120073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2185" name="Flowchart: Connector 2184">
          <a:extLst>
            <a:ext uri="{FF2B5EF4-FFF2-40B4-BE49-F238E27FC236}">
              <a16:creationId xmlns:a16="http://schemas.microsoft.com/office/drawing/2014/main" id="{AD46D8D0-4456-4EE9-BAD3-431E74B4AFA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2186" name="Flowchart: Connector 2185">
          <a:extLst>
            <a:ext uri="{FF2B5EF4-FFF2-40B4-BE49-F238E27FC236}">
              <a16:creationId xmlns:a16="http://schemas.microsoft.com/office/drawing/2014/main" id="{B65A3686-B647-4A98-B809-2E1E045FADD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2187" name="Flowchart: Connector 2186">
          <a:extLst>
            <a:ext uri="{FF2B5EF4-FFF2-40B4-BE49-F238E27FC236}">
              <a16:creationId xmlns:a16="http://schemas.microsoft.com/office/drawing/2014/main" id="{6C6CDB5F-4920-4C9F-97F0-44CD4CC9DC7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2188" name="Flowchart: Connector 2187">
          <a:extLst>
            <a:ext uri="{FF2B5EF4-FFF2-40B4-BE49-F238E27FC236}">
              <a16:creationId xmlns:a16="http://schemas.microsoft.com/office/drawing/2014/main" id="{7F121220-DA5B-47C5-97D5-6B3BDC5598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2189" name="Bevel 1062">
          <a:extLst>
            <a:ext uri="{FF2B5EF4-FFF2-40B4-BE49-F238E27FC236}">
              <a16:creationId xmlns:a16="http://schemas.microsoft.com/office/drawing/2014/main" id="{1E3B52C9-E0FF-4247-B191-62BFBDECF9E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2190" name="Flowchart: Connector 2189">
          <a:extLst>
            <a:ext uri="{FF2B5EF4-FFF2-40B4-BE49-F238E27FC236}">
              <a16:creationId xmlns:a16="http://schemas.microsoft.com/office/drawing/2014/main" id="{6093D707-4916-4E49-84F0-3F590FFEF9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2191" name="Flowchart: Connector 2190">
          <a:extLst>
            <a:ext uri="{FF2B5EF4-FFF2-40B4-BE49-F238E27FC236}">
              <a16:creationId xmlns:a16="http://schemas.microsoft.com/office/drawing/2014/main" id="{22E972FD-5AD9-467E-84F3-AEDE38078F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2192" name="Flowchart: Connector 2191">
          <a:extLst>
            <a:ext uri="{FF2B5EF4-FFF2-40B4-BE49-F238E27FC236}">
              <a16:creationId xmlns:a16="http://schemas.microsoft.com/office/drawing/2014/main" id="{5050DDD5-5BA7-4F46-B5FB-5A59615ABE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2193" name="Flowchart: Connector 2192">
          <a:extLst>
            <a:ext uri="{FF2B5EF4-FFF2-40B4-BE49-F238E27FC236}">
              <a16:creationId xmlns:a16="http://schemas.microsoft.com/office/drawing/2014/main" id="{8A6702A3-BCA8-4B81-B01C-AC206BC6465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2194" name="Bevel 1042">
          <a:extLst>
            <a:ext uri="{FF2B5EF4-FFF2-40B4-BE49-F238E27FC236}">
              <a16:creationId xmlns:a16="http://schemas.microsoft.com/office/drawing/2014/main" id="{8F0A8055-1862-46E8-8743-3D4FE649C3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2195" name="Flowchart: Connector 2194">
          <a:extLst>
            <a:ext uri="{FF2B5EF4-FFF2-40B4-BE49-F238E27FC236}">
              <a16:creationId xmlns:a16="http://schemas.microsoft.com/office/drawing/2014/main" id="{76E1978A-3C83-46F9-81EF-B2A48B73A8B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2196" name="Flowchart: Connector 2195">
          <a:extLst>
            <a:ext uri="{FF2B5EF4-FFF2-40B4-BE49-F238E27FC236}">
              <a16:creationId xmlns:a16="http://schemas.microsoft.com/office/drawing/2014/main" id="{DCEA85EA-3A62-40EA-B2D6-15538F771CE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2197" name="Flowchart: Connector 2196">
          <a:extLst>
            <a:ext uri="{FF2B5EF4-FFF2-40B4-BE49-F238E27FC236}">
              <a16:creationId xmlns:a16="http://schemas.microsoft.com/office/drawing/2014/main" id="{B5DD84F4-201A-46D8-B1B9-8CDB27EA52D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2198" name="Flowchart: Connector 2197">
          <a:extLst>
            <a:ext uri="{FF2B5EF4-FFF2-40B4-BE49-F238E27FC236}">
              <a16:creationId xmlns:a16="http://schemas.microsoft.com/office/drawing/2014/main" id="{15AB9976-EB53-4EC8-9EF2-4EEACE53AC8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2199" name="Bevel 1047">
          <a:extLst>
            <a:ext uri="{FF2B5EF4-FFF2-40B4-BE49-F238E27FC236}">
              <a16:creationId xmlns:a16="http://schemas.microsoft.com/office/drawing/2014/main" id="{778E94C3-B673-4DAF-9D4A-BBA8DE07187C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2200" name="Flowchart: Connector 2199">
          <a:extLst>
            <a:ext uri="{FF2B5EF4-FFF2-40B4-BE49-F238E27FC236}">
              <a16:creationId xmlns:a16="http://schemas.microsoft.com/office/drawing/2014/main" id="{441ABD7A-7007-4A71-B89E-67CC3E4E31E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2201" name="Flowchart: Connector 2200">
          <a:extLst>
            <a:ext uri="{FF2B5EF4-FFF2-40B4-BE49-F238E27FC236}">
              <a16:creationId xmlns:a16="http://schemas.microsoft.com/office/drawing/2014/main" id="{06653F56-2FB7-4C56-A434-60000E08737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2202" name="Flowchart: Connector 2201">
          <a:extLst>
            <a:ext uri="{FF2B5EF4-FFF2-40B4-BE49-F238E27FC236}">
              <a16:creationId xmlns:a16="http://schemas.microsoft.com/office/drawing/2014/main" id="{2C58CF60-2370-4D23-A249-2E6AE1CD3ED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2203" name="Flowchart: Connector 2202">
          <a:extLst>
            <a:ext uri="{FF2B5EF4-FFF2-40B4-BE49-F238E27FC236}">
              <a16:creationId xmlns:a16="http://schemas.microsoft.com/office/drawing/2014/main" id="{B8535770-EB14-481D-B099-C658F1EC056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2204" name="Bevel 1057">
          <a:extLst>
            <a:ext uri="{FF2B5EF4-FFF2-40B4-BE49-F238E27FC236}">
              <a16:creationId xmlns:a16="http://schemas.microsoft.com/office/drawing/2014/main" id="{1481A1C3-C019-465F-9852-7E775C42ED0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2205" name="Flowchart: Connector 2204">
          <a:extLst>
            <a:ext uri="{FF2B5EF4-FFF2-40B4-BE49-F238E27FC236}">
              <a16:creationId xmlns:a16="http://schemas.microsoft.com/office/drawing/2014/main" id="{E59C3069-4042-4E2F-B76A-110C895C760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2206" name="Flowchart: Connector 2205">
          <a:extLst>
            <a:ext uri="{FF2B5EF4-FFF2-40B4-BE49-F238E27FC236}">
              <a16:creationId xmlns:a16="http://schemas.microsoft.com/office/drawing/2014/main" id="{888E059D-4E04-4F40-8D79-E6384559C86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2207" name="Flowchart: Connector 2206">
          <a:extLst>
            <a:ext uri="{FF2B5EF4-FFF2-40B4-BE49-F238E27FC236}">
              <a16:creationId xmlns:a16="http://schemas.microsoft.com/office/drawing/2014/main" id="{6696C7F7-F408-4744-8312-03F8D0BBBC2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2208" name="Flowchart: Connector 2207">
          <a:extLst>
            <a:ext uri="{FF2B5EF4-FFF2-40B4-BE49-F238E27FC236}">
              <a16:creationId xmlns:a16="http://schemas.microsoft.com/office/drawing/2014/main" id="{90E483CB-7CC5-4A39-B78D-79039C20B5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2209" name="Bevel 1062">
          <a:extLst>
            <a:ext uri="{FF2B5EF4-FFF2-40B4-BE49-F238E27FC236}">
              <a16:creationId xmlns:a16="http://schemas.microsoft.com/office/drawing/2014/main" id="{B429F1FB-7EA9-494C-B981-E5F8F17F336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2210" name="Flowchart: Connector 2209">
          <a:extLst>
            <a:ext uri="{FF2B5EF4-FFF2-40B4-BE49-F238E27FC236}">
              <a16:creationId xmlns:a16="http://schemas.microsoft.com/office/drawing/2014/main" id="{F9D12F7B-278E-492B-A55E-1F6FD8082B5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2211" name="Flowchart: Connector 2210">
          <a:extLst>
            <a:ext uri="{FF2B5EF4-FFF2-40B4-BE49-F238E27FC236}">
              <a16:creationId xmlns:a16="http://schemas.microsoft.com/office/drawing/2014/main" id="{D104897F-C408-421B-83D0-6EC2B4212A1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2212" name="Flowchart: Connector 2211">
          <a:extLst>
            <a:ext uri="{FF2B5EF4-FFF2-40B4-BE49-F238E27FC236}">
              <a16:creationId xmlns:a16="http://schemas.microsoft.com/office/drawing/2014/main" id="{036D5E48-FD3A-4E9A-9A4F-449207C3297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2213" name="Flowchart: Connector 2212">
          <a:extLst>
            <a:ext uri="{FF2B5EF4-FFF2-40B4-BE49-F238E27FC236}">
              <a16:creationId xmlns:a16="http://schemas.microsoft.com/office/drawing/2014/main" id="{394EBACF-F990-4D0E-8093-769602D866F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2214" name="Bevel 1042">
          <a:extLst>
            <a:ext uri="{FF2B5EF4-FFF2-40B4-BE49-F238E27FC236}">
              <a16:creationId xmlns:a16="http://schemas.microsoft.com/office/drawing/2014/main" id="{4662E3A0-0032-4ED5-8746-44C34BF978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2215" name="Flowchart: Connector 2214">
          <a:extLst>
            <a:ext uri="{FF2B5EF4-FFF2-40B4-BE49-F238E27FC236}">
              <a16:creationId xmlns:a16="http://schemas.microsoft.com/office/drawing/2014/main" id="{3B82644E-6A30-4873-B136-8AD7C8942A8F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2216" name="Flowchart: Connector 2215">
          <a:extLst>
            <a:ext uri="{FF2B5EF4-FFF2-40B4-BE49-F238E27FC236}">
              <a16:creationId xmlns:a16="http://schemas.microsoft.com/office/drawing/2014/main" id="{ABF89C3D-429A-49AF-B822-BF10F59C505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2217" name="Flowchart: Connector 2216">
          <a:extLst>
            <a:ext uri="{FF2B5EF4-FFF2-40B4-BE49-F238E27FC236}">
              <a16:creationId xmlns:a16="http://schemas.microsoft.com/office/drawing/2014/main" id="{2617F047-0DC7-4996-AC70-BAF32D6AA13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2218" name="Flowchart: Connector 2217">
          <a:extLst>
            <a:ext uri="{FF2B5EF4-FFF2-40B4-BE49-F238E27FC236}">
              <a16:creationId xmlns:a16="http://schemas.microsoft.com/office/drawing/2014/main" id="{A5E1B62B-E9ED-44F7-B5FA-9E3B1BF21EA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2219" name="Bevel 1047">
          <a:extLst>
            <a:ext uri="{FF2B5EF4-FFF2-40B4-BE49-F238E27FC236}">
              <a16:creationId xmlns:a16="http://schemas.microsoft.com/office/drawing/2014/main" id="{DEC04BB6-3C94-4861-91E2-ADB2664ECB6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2220" name="Flowchart: Connector 2219">
          <a:extLst>
            <a:ext uri="{FF2B5EF4-FFF2-40B4-BE49-F238E27FC236}">
              <a16:creationId xmlns:a16="http://schemas.microsoft.com/office/drawing/2014/main" id="{E6EC69A3-7847-42E2-9B48-EDF97FFA6A1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2221" name="Flowchart: Connector 2220">
          <a:extLst>
            <a:ext uri="{FF2B5EF4-FFF2-40B4-BE49-F238E27FC236}">
              <a16:creationId xmlns:a16="http://schemas.microsoft.com/office/drawing/2014/main" id="{1ADD621B-E611-4161-B8DB-7EC7CD2431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2222" name="Flowchart: Connector 2221">
          <a:extLst>
            <a:ext uri="{FF2B5EF4-FFF2-40B4-BE49-F238E27FC236}">
              <a16:creationId xmlns:a16="http://schemas.microsoft.com/office/drawing/2014/main" id="{A8F7E149-0DE4-45B3-8777-0FEAAE37EFE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2223" name="Flowchart: Connector 2222">
          <a:extLst>
            <a:ext uri="{FF2B5EF4-FFF2-40B4-BE49-F238E27FC236}">
              <a16:creationId xmlns:a16="http://schemas.microsoft.com/office/drawing/2014/main" id="{2D5E8232-8357-4A4B-B71A-B3DB75C345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2224" name="Bevel 1057">
          <a:extLst>
            <a:ext uri="{FF2B5EF4-FFF2-40B4-BE49-F238E27FC236}">
              <a16:creationId xmlns:a16="http://schemas.microsoft.com/office/drawing/2014/main" id="{2AED9CF9-46AF-4DC9-A13B-56A5DC83163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2225" name="Flowchart: Connector 2224">
          <a:extLst>
            <a:ext uri="{FF2B5EF4-FFF2-40B4-BE49-F238E27FC236}">
              <a16:creationId xmlns:a16="http://schemas.microsoft.com/office/drawing/2014/main" id="{95DD11F3-2239-4339-BE1F-F2D429B7AD4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2226" name="Flowchart: Connector 2225">
          <a:extLst>
            <a:ext uri="{FF2B5EF4-FFF2-40B4-BE49-F238E27FC236}">
              <a16:creationId xmlns:a16="http://schemas.microsoft.com/office/drawing/2014/main" id="{76DDDDF5-16B7-4E8E-8EDB-4D449D3D298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2227" name="Flowchart: Connector 2226">
          <a:extLst>
            <a:ext uri="{FF2B5EF4-FFF2-40B4-BE49-F238E27FC236}">
              <a16:creationId xmlns:a16="http://schemas.microsoft.com/office/drawing/2014/main" id="{503BB94C-2CE7-49D5-A1E3-AE0FA1515A3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2228" name="Flowchart: Connector 2227">
          <a:extLst>
            <a:ext uri="{FF2B5EF4-FFF2-40B4-BE49-F238E27FC236}">
              <a16:creationId xmlns:a16="http://schemas.microsoft.com/office/drawing/2014/main" id="{E831A93A-D9C5-44A4-9609-ED675CC804B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2229" name="Bevel 1062">
          <a:extLst>
            <a:ext uri="{FF2B5EF4-FFF2-40B4-BE49-F238E27FC236}">
              <a16:creationId xmlns:a16="http://schemas.microsoft.com/office/drawing/2014/main" id="{4D80A67B-21E9-4D61-A036-C988B4983A6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2230" name="Flowchart: Connector 2229">
          <a:extLst>
            <a:ext uri="{FF2B5EF4-FFF2-40B4-BE49-F238E27FC236}">
              <a16:creationId xmlns:a16="http://schemas.microsoft.com/office/drawing/2014/main" id="{E364EF13-33FC-4F8C-8CAF-3F17854BA5E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2231" name="Flowchart: Connector 2230">
          <a:extLst>
            <a:ext uri="{FF2B5EF4-FFF2-40B4-BE49-F238E27FC236}">
              <a16:creationId xmlns:a16="http://schemas.microsoft.com/office/drawing/2014/main" id="{DF4692E1-8D07-4248-A025-1C4EF9A8E7A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2232" name="Flowchart: Connector 2231">
          <a:extLst>
            <a:ext uri="{FF2B5EF4-FFF2-40B4-BE49-F238E27FC236}">
              <a16:creationId xmlns:a16="http://schemas.microsoft.com/office/drawing/2014/main" id="{3075FBA7-26D1-4299-9C04-AC29CA8ED1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2233" name="Flowchart: Connector 2232">
          <a:extLst>
            <a:ext uri="{FF2B5EF4-FFF2-40B4-BE49-F238E27FC236}">
              <a16:creationId xmlns:a16="http://schemas.microsoft.com/office/drawing/2014/main" id="{21607FA1-8DD5-4BEB-835E-3DE688D19FE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2234" name="Bevel 1042">
          <a:extLst>
            <a:ext uri="{FF2B5EF4-FFF2-40B4-BE49-F238E27FC236}">
              <a16:creationId xmlns:a16="http://schemas.microsoft.com/office/drawing/2014/main" id="{4110B741-8BE1-46B0-9FE6-BFB00F42E3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2235" name="Flowchart: Connector 2234">
          <a:extLst>
            <a:ext uri="{FF2B5EF4-FFF2-40B4-BE49-F238E27FC236}">
              <a16:creationId xmlns:a16="http://schemas.microsoft.com/office/drawing/2014/main" id="{762F226E-3A26-4D51-894E-F7202F9A4D1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2236" name="Flowchart: Connector 2235">
          <a:extLst>
            <a:ext uri="{FF2B5EF4-FFF2-40B4-BE49-F238E27FC236}">
              <a16:creationId xmlns:a16="http://schemas.microsoft.com/office/drawing/2014/main" id="{AC02C619-416E-4BB2-8A1F-A45E93D2417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2237" name="Flowchart: Connector 2236">
          <a:extLst>
            <a:ext uri="{FF2B5EF4-FFF2-40B4-BE49-F238E27FC236}">
              <a16:creationId xmlns:a16="http://schemas.microsoft.com/office/drawing/2014/main" id="{9A7C4238-5C45-4DEB-B785-0A53D63D57B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2238" name="Flowchart: Connector 2237">
          <a:extLst>
            <a:ext uri="{FF2B5EF4-FFF2-40B4-BE49-F238E27FC236}">
              <a16:creationId xmlns:a16="http://schemas.microsoft.com/office/drawing/2014/main" id="{1DE2D34D-3E34-4BD3-A885-A80C130D300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2239" name="Bevel 1047">
          <a:extLst>
            <a:ext uri="{FF2B5EF4-FFF2-40B4-BE49-F238E27FC236}">
              <a16:creationId xmlns:a16="http://schemas.microsoft.com/office/drawing/2014/main" id="{9EFB2433-D984-4700-BAF8-12A546BE27C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2240" name="Flowchart: Connector 2239">
          <a:extLst>
            <a:ext uri="{FF2B5EF4-FFF2-40B4-BE49-F238E27FC236}">
              <a16:creationId xmlns:a16="http://schemas.microsoft.com/office/drawing/2014/main" id="{ACD49DAE-175D-47CD-96DD-559933CC64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2241" name="Flowchart: Connector 2240">
          <a:extLst>
            <a:ext uri="{FF2B5EF4-FFF2-40B4-BE49-F238E27FC236}">
              <a16:creationId xmlns:a16="http://schemas.microsoft.com/office/drawing/2014/main" id="{06F471EA-F790-46E5-9A2C-97BB849206C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2242" name="Flowchart: Connector 2241">
          <a:extLst>
            <a:ext uri="{FF2B5EF4-FFF2-40B4-BE49-F238E27FC236}">
              <a16:creationId xmlns:a16="http://schemas.microsoft.com/office/drawing/2014/main" id="{85260A35-C58C-45C9-9B21-999B16635B8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2243" name="Flowchart: Connector 2242">
          <a:extLst>
            <a:ext uri="{FF2B5EF4-FFF2-40B4-BE49-F238E27FC236}">
              <a16:creationId xmlns:a16="http://schemas.microsoft.com/office/drawing/2014/main" id="{69F323FE-DAF8-4523-8DAD-41E904296C8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2244" name="Bevel 1057">
          <a:extLst>
            <a:ext uri="{FF2B5EF4-FFF2-40B4-BE49-F238E27FC236}">
              <a16:creationId xmlns:a16="http://schemas.microsoft.com/office/drawing/2014/main" id="{05B111E6-E203-403C-96FE-9385FAB7434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2245" name="Flowchart: Connector 2244">
          <a:extLst>
            <a:ext uri="{FF2B5EF4-FFF2-40B4-BE49-F238E27FC236}">
              <a16:creationId xmlns:a16="http://schemas.microsoft.com/office/drawing/2014/main" id="{057E641F-9381-454D-8187-5B848BE541F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2246" name="Flowchart: Connector 2245">
          <a:extLst>
            <a:ext uri="{FF2B5EF4-FFF2-40B4-BE49-F238E27FC236}">
              <a16:creationId xmlns:a16="http://schemas.microsoft.com/office/drawing/2014/main" id="{9DDDD902-1096-4AB4-A729-99874D6861C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2247" name="Flowchart: Connector 2246">
          <a:extLst>
            <a:ext uri="{FF2B5EF4-FFF2-40B4-BE49-F238E27FC236}">
              <a16:creationId xmlns:a16="http://schemas.microsoft.com/office/drawing/2014/main" id="{B62BCDA4-4159-4070-BF03-0E1E760964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2248" name="Flowchart: Connector 2247">
          <a:extLst>
            <a:ext uri="{FF2B5EF4-FFF2-40B4-BE49-F238E27FC236}">
              <a16:creationId xmlns:a16="http://schemas.microsoft.com/office/drawing/2014/main" id="{E7183FA2-1C31-4FE6-911A-6898A1BE742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2249" name="Bevel 1062">
          <a:extLst>
            <a:ext uri="{FF2B5EF4-FFF2-40B4-BE49-F238E27FC236}">
              <a16:creationId xmlns:a16="http://schemas.microsoft.com/office/drawing/2014/main" id="{5A4DEBAF-1532-463C-ACB4-AE3253C9A34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2250" name="Flowchart: Connector 2249">
          <a:extLst>
            <a:ext uri="{FF2B5EF4-FFF2-40B4-BE49-F238E27FC236}">
              <a16:creationId xmlns:a16="http://schemas.microsoft.com/office/drawing/2014/main" id="{85FECF3B-BA2C-4303-9621-076A53EB082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2251" name="Flowchart: Connector 2250">
          <a:extLst>
            <a:ext uri="{FF2B5EF4-FFF2-40B4-BE49-F238E27FC236}">
              <a16:creationId xmlns:a16="http://schemas.microsoft.com/office/drawing/2014/main" id="{8AA6FC01-5992-4264-990B-3A66F96A38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2252" name="Flowchart: Connector 2251">
          <a:extLst>
            <a:ext uri="{FF2B5EF4-FFF2-40B4-BE49-F238E27FC236}">
              <a16:creationId xmlns:a16="http://schemas.microsoft.com/office/drawing/2014/main" id="{2BC85F9B-ECF1-4A1F-9087-3E0D41DB096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2253" name="Flowchart: Connector 2252">
          <a:extLst>
            <a:ext uri="{FF2B5EF4-FFF2-40B4-BE49-F238E27FC236}">
              <a16:creationId xmlns:a16="http://schemas.microsoft.com/office/drawing/2014/main" id="{DE311B7A-052A-46F2-9167-DBBFED9178C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2254" name="Bevel 1042">
          <a:extLst>
            <a:ext uri="{FF2B5EF4-FFF2-40B4-BE49-F238E27FC236}">
              <a16:creationId xmlns:a16="http://schemas.microsoft.com/office/drawing/2014/main" id="{B532177C-6372-4891-9067-FA065B29FBF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2255" name="Flowchart: Connector 2254">
          <a:extLst>
            <a:ext uri="{FF2B5EF4-FFF2-40B4-BE49-F238E27FC236}">
              <a16:creationId xmlns:a16="http://schemas.microsoft.com/office/drawing/2014/main" id="{184126FB-7621-4F63-A94D-BE73E73CE27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2256" name="Flowchart: Connector 2255">
          <a:extLst>
            <a:ext uri="{FF2B5EF4-FFF2-40B4-BE49-F238E27FC236}">
              <a16:creationId xmlns:a16="http://schemas.microsoft.com/office/drawing/2014/main" id="{167241EE-2A38-48A3-B869-AAE6FF129D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2257" name="Flowchart: Connector 2256">
          <a:extLst>
            <a:ext uri="{FF2B5EF4-FFF2-40B4-BE49-F238E27FC236}">
              <a16:creationId xmlns:a16="http://schemas.microsoft.com/office/drawing/2014/main" id="{871FFDC2-DC17-4C30-A19B-F5343948345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2258" name="Flowchart: Connector 2257">
          <a:extLst>
            <a:ext uri="{FF2B5EF4-FFF2-40B4-BE49-F238E27FC236}">
              <a16:creationId xmlns:a16="http://schemas.microsoft.com/office/drawing/2014/main" id="{C627A698-4782-49BC-85FE-9ABDB8EA7A5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2259" name="Bevel 1047">
          <a:extLst>
            <a:ext uri="{FF2B5EF4-FFF2-40B4-BE49-F238E27FC236}">
              <a16:creationId xmlns:a16="http://schemas.microsoft.com/office/drawing/2014/main" id="{7EFEA821-9798-40CD-9B74-CF2D0AA8515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2260" name="Flowchart: Connector 2259">
          <a:extLst>
            <a:ext uri="{FF2B5EF4-FFF2-40B4-BE49-F238E27FC236}">
              <a16:creationId xmlns:a16="http://schemas.microsoft.com/office/drawing/2014/main" id="{58B891EE-098E-4F78-9372-AD6E5F8546E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2261" name="Flowchart: Connector 2260">
          <a:extLst>
            <a:ext uri="{FF2B5EF4-FFF2-40B4-BE49-F238E27FC236}">
              <a16:creationId xmlns:a16="http://schemas.microsoft.com/office/drawing/2014/main" id="{57BA7914-0E8C-4F67-AD01-4CE09F2A91C0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2262" name="Flowchart: Connector 2261">
          <a:extLst>
            <a:ext uri="{FF2B5EF4-FFF2-40B4-BE49-F238E27FC236}">
              <a16:creationId xmlns:a16="http://schemas.microsoft.com/office/drawing/2014/main" id="{B51D6CBD-2835-4E52-B67A-B3EBA642223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2263" name="Flowchart: Connector 2262">
          <a:extLst>
            <a:ext uri="{FF2B5EF4-FFF2-40B4-BE49-F238E27FC236}">
              <a16:creationId xmlns:a16="http://schemas.microsoft.com/office/drawing/2014/main" id="{C5AEF457-7F1A-45C3-8C82-98C0301557D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2264" name="Bevel 1057">
          <a:extLst>
            <a:ext uri="{FF2B5EF4-FFF2-40B4-BE49-F238E27FC236}">
              <a16:creationId xmlns:a16="http://schemas.microsoft.com/office/drawing/2014/main" id="{93D623B8-2E23-4B1E-8F8F-97CE3FAC16D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2265" name="Flowchart: Connector 2264">
          <a:extLst>
            <a:ext uri="{FF2B5EF4-FFF2-40B4-BE49-F238E27FC236}">
              <a16:creationId xmlns:a16="http://schemas.microsoft.com/office/drawing/2014/main" id="{1CBBC86B-0155-491F-ABED-50094FD67C0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2266" name="Flowchart: Connector 2265">
          <a:extLst>
            <a:ext uri="{FF2B5EF4-FFF2-40B4-BE49-F238E27FC236}">
              <a16:creationId xmlns:a16="http://schemas.microsoft.com/office/drawing/2014/main" id="{8ECAEC7F-B7C9-4AE0-BE31-714154DDBFF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2267" name="Flowchart: Connector 2266">
          <a:extLst>
            <a:ext uri="{FF2B5EF4-FFF2-40B4-BE49-F238E27FC236}">
              <a16:creationId xmlns:a16="http://schemas.microsoft.com/office/drawing/2014/main" id="{0CF2A89D-E657-44AA-BC69-3047E12223D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2268" name="Flowchart: Connector 2267">
          <a:extLst>
            <a:ext uri="{FF2B5EF4-FFF2-40B4-BE49-F238E27FC236}">
              <a16:creationId xmlns:a16="http://schemas.microsoft.com/office/drawing/2014/main" id="{6443DEC8-5570-4D73-8638-9D2F3262228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2269" name="Bevel 1062">
          <a:extLst>
            <a:ext uri="{FF2B5EF4-FFF2-40B4-BE49-F238E27FC236}">
              <a16:creationId xmlns:a16="http://schemas.microsoft.com/office/drawing/2014/main" id="{EA58D860-612E-46D9-B8C2-D482C14FBA1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2270" name="Flowchart: Connector 2269">
          <a:extLst>
            <a:ext uri="{FF2B5EF4-FFF2-40B4-BE49-F238E27FC236}">
              <a16:creationId xmlns:a16="http://schemas.microsoft.com/office/drawing/2014/main" id="{95EB4181-FEB5-4BB8-8E3F-8D8D4E547C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2271" name="Flowchart: Connector 2270">
          <a:extLst>
            <a:ext uri="{FF2B5EF4-FFF2-40B4-BE49-F238E27FC236}">
              <a16:creationId xmlns:a16="http://schemas.microsoft.com/office/drawing/2014/main" id="{E06C04E2-FB4B-4CB8-A25A-73796E0C4D5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2272" name="Flowchart: Connector 2271">
          <a:extLst>
            <a:ext uri="{FF2B5EF4-FFF2-40B4-BE49-F238E27FC236}">
              <a16:creationId xmlns:a16="http://schemas.microsoft.com/office/drawing/2014/main" id="{4BA79E06-AE05-4A5F-B274-7E696C8CF4C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2273" name="Flowchart: Connector 2272">
          <a:extLst>
            <a:ext uri="{FF2B5EF4-FFF2-40B4-BE49-F238E27FC236}">
              <a16:creationId xmlns:a16="http://schemas.microsoft.com/office/drawing/2014/main" id="{F7AE2509-789D-4DBE-8285-3AC6877F715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2274" name="Bevel 1042">
          <a:extLst>
            <a:ext uri="{FF2B5EF4-FFF2-40B4-BE49-F238E27FC236}">
              <a16:creationId xmlns:a16="http://schemas.microsoft.com/office/drawing/2014/main" id="{DB36715D-D21D-49DB-AF20-30B82FED5F3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2275" name="Flowchart: Connector 2274">
          <a:extLst>
            <a:ext uri="{FF2B5EF4-FFF2-40B4-BE49-F238E27FC236}">
              <a16:creationId xmlns:a16="http://schemas.microsoft.com/office/drawing/2014/main" id="{CFA9F5FD-AA29-4B68-B556-ECE619B52D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2276" name="Flowchart: Connector 2275">
          <a:extLst>
            <a:ext uri="{FF2B5EF4-FFF2-40B4-BE49-F238E27FC236}">
              <a16:creationId xmlns:a16="http://schemas.microsoft.com/office/drawing/2014/main" id="{199363CF-D231-433E-A4F3-70D49DC924D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2277" name="Flowchart: Connector 2276">
          <a:extLst>
            <a:ext uri="{FF2B5EF4-FFF2-40B4-BE49-F238E27FC236}">
              <a16:creationId xmlns:a16="http://schemas.microsoft.com/office/drawing/2014/main" id="{4A0B1300-079D-4E31-975B-F8A861EC44F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2278" name="Flowchart: Connector 2277">
          <a:extLst>
            <a:ext uri="{FF2B5EF4-FFF2-40B4-BE49-F238E27FC236}">
              <a16:creationId xmlns:a16="http://schemas.microsoft.com/office/drawing/2014/main" id="{332BB142-D751-4818-AA0D-1BB8A191EE3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2279" name="Bevel 1047">
          <a:extLst>
            <a:ext uri="{FF2B5EF4-FFF2-40B4-BE49-F238E27FC236}">
              <a16:creationId xmlns:a16="http://schemas.microsoft.com/office/drawing/2014/main" id="{1BFB30E2-3F4C-4F9C-B5FA-6ED36B07BDF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2280" name="Flowchart: Connector 2279">
          <a:extLst>
            <a:ext uri="{FF2B5EF4-FFF2-40B4-BE49-F238E27FC236}">
              <a16:creationId xmlns:a16="http://schemas.microsoft.com/office/drawing/2014/main" id="{BEE96635-058E-422D-9819-7C07E4F33D9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2281" name="Flowchart: Connector 2280">
          <a:extLst>
            <a:ext uri="{FF2B5EF4-FFF2-40B4-BE49-F238E27FC236}">
              <a16:creationId xmlns:a16="http://schemas.microsoft.com/office/drawing/2014/main" id="{99B953E0-0F83-41DB-BE98-90510DE19F9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2282" name="Flowchart: Connector 2281">
          <a:extLst>
            <a:ext uri="{FF2B5EF4-FFF2-40B4-BE49-F238E27FC236}">
              <a16:creationId xmlns:a16="http://schemas.microsoft.com/office/drawing/2014/main" id="{2D174E22-B035-4F33-B5D5-41DD9659D7F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2283" name="Flowchart: Connector 2282">
          <a:extLst>
            <a:ext uri="{FF2B5EF4-FFF2-40B4-BE49-F238E27FC236}">
              <a16:creationId xmlns:a16="http://schemas.microsoft.com/office/drawing/2014/main" id="{1EC49DA8-1BFA-475E-89DA-2397659D0B4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2284" name="Bevel 1057">
          <a:extLst>
            <a:ext uri="{FF2B5EF4-FFF2-40B4-BE49-F238E27FC236}">
              <a16:creationId xmlns:a16="http://schemas.microsoft.com/office/drawing/2014/main" id="{9B88E23B-BD32-4137-9757-590CD2EFD8FA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2285" name="Flowchart: Connector 2284">
          <a:extLst>
            <a:ext uri="{FF2B5EF4-FFF2-40B4-BE49-F238E27FC236}">
              <a16:creationId xmlns:a16="http://schemas.microsoft.com/office/drawing/2014/main" id="{26B8A732-6BED-49BB-8546-475145AF760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2286" name="Flowchart: Connector 2285">
          <a:extLst>
            <a:ext uri="{FF2B5EF4-FFF2-40B4-BE49-F238E27FC236}">
              <a16:creationId xmlns:a16="http://schemas.microsoft.com/office/drawing/2014/main" id="{7AEACEDD-647F-46F5-91F5-9E1207CC8A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2287" name="Flowchart: Connector 2286">
          <a:extLst>
            <a:ext uri="{FF2B5EF4-FFF2-40B4-BE49-F238E27FC236}">
              <a16:creationId xmlns:a16="http://schemas.microsoft.com/office/drawing/2014/main" id="{05F4807E-BDE2-4DBD-915E-8520DC85D7C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2288" name="Flowchart: Connector 2287">
          <a:extLst>
            <a:ext uri="{FF2B5EF4-FFF2-40B4-BE49-F238E27FC236}">
              <a16:creationId xmlns:a16="http://schemas.microsoft.com/office/drawing/2014/main" id="{EE1E626A-3091-411A-AAE1-D30819CE6B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2289" name="Bevel 1062">
          <a:extLst>
            <a:ext uri="{FF2B5EF4-FFF2-40B4-BE49-F238E27FC236}">
              <a16:creationId xmlns:a16="http://schemas.microsoft.com/office/drawing/2014/main" id="{154C4069-23F2-4B15-A77F-3392CA9C7A6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2290" name="Flowchart: Connector 2289">
          <a:extLst>
            <a:ext uri="{FF2B5EF4-FFF2-40B4-BE49-F238E27FC236}">
              <a16:creationId xmlns:a16="http://schemas.microsoft.com/office/drawing/2014/main" id="{DFCE881A-5C51-438D-80E8-E37F8F72039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2291" name="Flowchart: Connector 2290">
          <a:extLst>
            <a:ext uri="{FF2B5EF4-FFF2-40B4-BE49-F238E27FC236}">
              <a16:creationId xmlns:a16="http://schemas.microsoft.com/office/drawing/2014/main" id="{D3646DAB-0C81-48C4-B706-65BFDF0B57F8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2292" name="Flowchart: Connector 2291">
          <a:extLst>
            <a:ext uri="{FF2B5EF4-FFF2-40B4-BE49-F238E27FC236}">
              <a16:creationId xmlns:a16="http://schemas.microsoft.com/office/drawing/2014/main" id="{4C9083BE-7452-49CC-ABA7-5BB7371ED89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2293" name="Flowchart: Connector 2292">
          <a:extLst>
            <a:ext uri="{FF2B5EF4-FFF2-40B4-BE49-F238E27FC236}">
              <a16:creationId xmlns:a16="http://schemas.microsoft.com/office/drawing/2014/main" id="{A6DB40F1-DA11-4D7C-9900-98D92AEF312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2294" name="Bevel 1042">
          <a:extLst>
            <a:ext uri="{FF2B5EF4-FFF2-40B4-BE49-F238E27FC236}">
              <a16:creationId xmlns:a16="http://schemas.microsoft.com/office/drawing/2014/main" id="{705A52A5-E189-45E1-9E46-A1F8E6020399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2295" name="Flowchart: Connector 2294">
          <a:extLst>
            <a:ext uri="{FF2B5EF4-FFF2-40B4-BE49-F238E27FC236}">
              <a16:creationId xmlns:a16="http://schemas.microsoft.com/office/drawing/2014/main" id="{5A679C9E-AA36-4FE2-A676-517B32F72B0B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2296" name="Flowchart: Connector 2295">
          <a:extLst>
            <a:ext uri="{FF2B5EF4-FFF2-40B4-BE49-F238E27FC236}">
              <a16:creationId xmlns:a16="http://schemas.microsoft.com/office/drawing/2014/main" id="{9900CA1A-CE16-4298-9E2E-0FC1003128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2297" name="Flowchart: Connector 2296">
          <a:extLst>
            <a:ext uri="{FF2B5EF4-FFF2-40B4-BE49-F238E27FC236}">
              <a16:creationId xmlns:a16="http://schemas.microsoft.com/office/drawing/2014/main" id="{0F9EC9CA-16AC-4EF2-A3AA-A092F218DE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2298" name="Flowchart: Connector 2297">
          <a:extLst>
            <a:ext uri="{FF2B5EF4-FFF2-40B4-BE49-F238E27FC236}">
              <a16:creationId xmlns:a16="http://schemas.microsoft.com/office/drawing/2014/main" id="{CA0CA943-020D-4DBB-8B71-4A9D567A6C9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2299" name="Bevel 1047">
          <a:extLst>
            <a:ext uri="{FF2B5EF4-FFF2-40B4-BE49-F238E27FC236}">
              <a16:creationId xmlns:a16="http://schemas.microsoft.com/office/drawing/2014/main" id="{DD951FF1-892E-47EF-AECD-2F9353C45BD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2300" name="Flowchart: Connector 2299">
          <a:extLst>
            <a:ext uri="{FF2B5EF4-FFF2-40B4-BE49-F238E27FC236}">
              <a16:creationId xmlns:a16="http://schemas.microsoft.com/office/drawing/2014/main" id="{70085ED1-7908-4668-8584-BC8E514766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2301" name="Flowchart: Connector 2300">
          <a:extLst>
            <a:ext uri="{FF2B5EF4-FFF2-40B4-BE49-F238E27FC236}">
              <a16:creationId xmlns:a16="http://schemas.microsoft.com/office/drawing/2014/main" id="{EF685DD2-0D0E-47C0-8095-6BB6E4D563E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2302" name="Flowchart: Connector 2301">
          <a:extLst>
            <a:ext uri="{FF2B5EF4-FFF2-40B4-BE49-F238E27FC236}">
              <a16:creationId xmlns:a16="http://schemas.microsoft.com/office/drawing/2014/main" id="{0980CADC-8C4B-4A98-8D21-1BC08858C1F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2303" name="Flowchart: Connector 2302">
          <a:extLst>
            <a:ext uri="{FF2B5EF4-FFF2-40B4-BE49-F238E27FC236}">
              <a16:creationId xmlns:a16="http://schemas.microsoft.com/office/drawing/2014/main" id="{B8FC448E-3DBD-44E8-B5BC-5A9A2BB6C4D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2304" name="Bevel 1057">
          <a:extLst>
            <a:ext uri="{FF2B5EF4-FFF2-40B4-BE49-F238E27FC236}">
              <a16:creationId xmlns:a16="http://schemas.microsoft.com/office/drawing/2014/main" id="{DFB88A8E-9D99-4678-BEF8-CC8839CE7AC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2305" name="Flowchart: Connector 2304">
          <a:extLst>
            <a:ext uri="{FF2B5EF4-FFF2-40B4-BE49-F238E27FC236}">
              <a16:creationId xmlns:a16="http://schemas.microsoft.com/office/drawing/2014/main" id="{6D9885BB-F75A-4DF7-9016-1A2673944CE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2306" name="Flowchart: Connector 2305">
          <a:extLst>
            <a:ext uri="{FF2B5EF4-FFF2-40B4-BE49-F238E27FC236}">
              <a16:creationId xmlns:a16="http://schemas.microsoft.com/office/drawing/2014/main" id="{440F24D4-B927-4036-8F04-6A987EE82E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2307" name="Flowchart: Connector 2306">
          <a:extLst>
            <a:ext uri="{FF2B5EF4-FFF2-40B4-BE49-F238E27FC236}">
              <a16:creationId xmlns:a16="http://schemas.microsoft.com/office/drawing/2014/main" id="{61FA9C9D-1041-408A-A4B3-2BAE1764461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2308" name="Flowchart: Connector 2307">
          <a:extLst>
            <a:ext uri="{FF2B5EF4-FFF2-40B4-BE49-F238E27FC236}">
              <a16:creationId xmlns:a16="http://schemas.microsoft.com/office/drawing/2014/main" id="{DF2E52A5-0287-40F3-9316-20C99AF1574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2309" name="Bevel 1062">
          <a:extLst>
            <a:ext uri="{FF2B5EF4-FFF2-40B4-BE49-F238E27FC236}">
              <a16:creationId xmlns:a16="http://schemas.microsoft.com/office/drawing/2014/main" id="{A1804923-842D-4446-B989-C4B586AB34B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2310" name="Flowchart: Connector 2309">
          <a:extLst>
            <a:ext uri="{FF2B5EF4-FFF2-40B4-BE49-F238E27FC236}">
              <a16:creationId xmlns:a16="http://schemas.microsoft.com/office/drawing/2014/main" id="{3D4EAC7A-5C5C-45CD-BD7F-5523F962632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2311" name="Flowchart: Connector 2310">
          <a:extLst>
            <a:ext uri="{FF2B5EF4-FFF2-40B4-BE49-F238E27FC236}">
              <a16:creationId xmlns:a16="http://schemas.microsoft.com/office/drawing/2014/main" id="{CF429B1F-DB8C-4E8C-B500-17B08B88686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2312" name="Flowchart: Connector 2311">
          <a:extLst>
            <a:ext uri="{FF2B5EF4-FFF2-40B4-BE49-F238E27FC236}">
              <a16:creationId xmlns:a16="http://schemas.microsoft.com/office/drawing/2014/main" id="{8C7C4752-EEF3-4267-A245-B89CF54C50F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2313" name="Flowchart: Connector 2312">
          <a:extLst>
            <a:ext uri="{FF2B5EF4-FFF2-40B4-BE49-F238E27FC236}">
              <a16:creationId xmlns:a16="http://schemas.microsoft.com/office/drawing/2014/main" id="{7B8D7103-60C3-4D96-A3FB-94B20441789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2314" name="Bevel 1042">
          <a:extLst>
            <a:ext uri="{FF2B5EF4-FFF2-40B4-BE49-F238E27FC236}">
              <a16:creationId xmlns:a16="http://schemas.microsoft.com/office/drawing/2014/main" id="{FE5515E2-47B6-414F-9E51-C5EFF04A9F9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2315" name="Flowchart: Connector 2314">
          <a:extLst>
            <a:ext uri="{FF2B5EF4-FFF2-40B4-BE49-F238E27FC236}">
              <a16:creationId xmlns:a16="http://schemas.microsoft.com/office/drawing/2014/main" id="{F467B525-32B3-41B6-83E8-F3A765A600C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2316" name="Flowchart: Connector 2315">
          <a:extLst>
            <a:ext uri="{FF2B5EF4-FFF2-40B4-BE49-F238E27FC236}">
              <a16:creationId xmlns:a16="http://schemas.microsoft.com/office/drawing/2014/main" id="{1D69C21B-263F-4DA0-8B47-CE5A47787F0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2317" name="Flowchart: Connector 2316">
          <a:extLst>
            <a:ext uri="{FF2B5EF4-FFF2-40B4-BE49-F238E27FC236}">
              <a16:creationId xmlns:a16="http://schemas.microsoft.com/office/drawing/2014/main" id="{57696BFD-2D75-46D9-ABF8-2D65332188A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2318" name="Flowchart: Connector 2317">
          <a:extLst>
            <a:ext uri="{FF2B5EF4-FFF2-40B4-BE49-F238E27FC236}">
              <a16:creationId xmlns:a16="http://schemas.microsoft.com/office/drawing/2014/main" id="{A20E963C-8A75-452E-A0D2-49B9D5E296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2319" name="Bevel 1047">
          <a:extLst>
            <a:ext uri="{FF2B5EF4-FFF2-40B4-BE49-F238E27FC236}">
              <a16:creationId xmlns:a16="http://schemas.microsoft.com/office/drawing/2014/main" id="{C3A2C433-E92E-4311-AB66-D80A46BCD9B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2320" name="Flowchart: Connector 2319">
          <a:extLst>
            <a:ext uri="{FF2B5EF4-FFF2-40B4-BE49-F238E27FC236}">
              <a16:creationId xmlns:a16="http://schemas.microsoft.com/office/drawing/2014/main" id="{B8AE3E71-D30D-4C72-AFC5-5E905B14CAD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2321" name="Flowchart: Connector 2320">
          <a:extLst>
            <a:ext uri="{FF2B5EF4-FFF2-40B4-BE49-F238E27FC236}">
              <a16:creationId xmlns:a16="http://schemas.microsoft.com/office/drawing/2014/main" id="{9E32FB97-3173-4B28-A24F-CA5230C051A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2322" name="Flowchart: Connector 2321">
          <a:extLst>
            <a:ext uri="{FF2B5EF4-FFF2-40B4-BE49-F238E27FC236}">
              <a16:creationId xmlns:a16="http://schemas.microsoft.com/office/drawing/2014/main" id="{F194B116-67B9-4ED2-B728-02903EA841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2323" name="Flowchart: Connector 2322">
          <a:extLst>
            <a:ext uri="{FF2B5EF4-FFF2-40B4-BE49-F238E27FC236}">
              <a16:creationId xmlns:a16="http://schemas.microsoft.com/office/drawing/2014/main" id="{77C24912-AB74-403A-8F78-AC75254B41F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2324" name="Bevel 1057">
          <a:extLst>
            <a:ext uri="{FF2B5EF4-FFF2-40B4-BE49-F238E27FC236}">
              <a16:creationId xmlns:a16="http://schemas.microsoft.com/office/drawing/2014/main" id="{693C7691-C88B-48E5-A647-480F4946B90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2325" name="Flowchart: Connector 2324">
          <a:extLst>
            <a:ext uri="{FF2B5EF4-FFF2-40B4-BE49-F238E27FC236}">
              <a16:creationId xmlns:a16="http://schemas.microsoft.com/office/drawing/2014/main" id="{A13421D1-8569-494F-815F-91ABA01CF8E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2326" name="Flowchart: Connector 2325">
          <a:extLst>
            <a:ext uri="{FF2B5EF4-FFF2-40B4-BE49-F238E27FC236}">
              <a16:creationId xmlns:a16="http://schemas.microsoft.com/office/drawing/2014/main" id="{5D897784-6B02-4ABD-9726-22B1F170650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2327" name="Flowchart: Connector 2326">
          <a:extLst>
            <a:ext uri="{FF2B5EF4-FFF2-40B4-BE49-F238E27FC236}">
              <a16:creationId xmlns:a16="http://schemas.microsoft.com/office/drawing/2014/main" id="{81A41E7E-A1A2-4626-8CFE-6C1C1D16125A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2328" name="Flowchart: Connector 2327">
          <a:extLst>
            <a:ext uri="{FF2B5EF4-FFF2-40B4-BE49-F238E27FC236}">
              <a16:creationId xmlns:a16="http://schemas.microsoft.com/office/drawing/2014/main" id="{EE7B2A7F-26FD-4F76-A58E-9DE28523E4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2329" name="Bevel 1062">
          <a:extLst>
            <a:ext uri="{FF2B5EF4-FFF2-40B4-BE49-F238E27FC236}">
              <a16:creationId xmlns:a16="http://schemas.microsoft.com/office/drawing/2014/main" id="{1CAE8AF6-3043-4B87-9752-82BE42F575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2330" name="Flowchart: Connector 2329">
          <a:extLst>
            <a:ext uri="{FF2B5EF4-FFF2-40B4-BE49-F238E27FC236}">
              <a16:creationId xmlns:a16="http://schemas.microsoft.com/office/drawing/2014/main" id="{337AF11E-12FE-43B6-AF8A-6281F059B5D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2331" name="Flowchart: Connector 2330">
          <a:extLst>
            <a:ext uri="{FF2B5EF4-FFF2-40B4-BE49-F238E27FC236}">
              <a16:creationId xmlns:a16="http://schemas.microsoft.com/office/drawing/2014/main" id="{92E7464D-49B5-43F3-8956-8F2BC4DFDF1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2332" name="Flowchart: Connector 2331">
          <a:extLst>
            <a:ext uri="{FF2B5EF4-FFF2-40B4-BE49-F238E27FC236}">
              <a16:creationId xmlns:a16="http://schemas.microsoft.com/office/drawing/2014/main" id="{5B80A22E-87EA-4D5E-BECB-278BC29D4CB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2333" name="Flowchart: Connector 2332">
          <a:extLst>
            <a:ext uri="{FF2B5EF4-FFF2-40B4-BE49-F238E27FC236}">
              <a16:creationId xmlns:a16="http://schemas.microsoft.com/office/drawing/2014/main" id="{6FC9DB89-8AE0-422C-A3BE-24AA85F97D0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2334" name="Bevel 1042">
          <a:extLst>
            <a:ext uri="{FF2B5EF4-FFF2-40B4-BE49-F238E27FC236}">
              <a16:creationId xmlns:a16="http://schemas.microsoft.com/office/drawing/2014/main" id="{71EEE369-FD96-4FD8-8BC9-67C858C78F2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2335" name="Flowchart: Connector 2334">
          <a:extLst>
            <a:ext uri="{FF2B5EF4-FFF2-40B4-BE49-F238E27FC236}">
              <a16:creationId xmlns:a16="http://schemas.microsoft.com/office/drawing/2014/main" id="{09959323-C9AF-4AFF-A719-F4C174C8D98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2336" name="Flowchart: Connector 2335">
          <a:extLst>
            <a:ext uri="{FF2B5EF4-FFF2-40B4-BE49-F238E27FC236}">
              <a16:creationId xmlns:a16="http://schemas.microsoft.com/office/drawing/2014/main" id="{7D5EDF7E-5BE7-40C4-967C-9FFFB005BB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2337" name="Flowchart: Connector 2336">
          <a:extLst>
            <a:ext uri="{FF2B5EF4-FFF2-40B4-BE49-F238E27FC236}">
              <a16:creationId xmlns:a16="http://schemas.microsoft.com/office/drawing/2014/main" id="{4C9A0765-1CFE-4694-863B-D3E701197D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2338" name="Flowchart: Connector 2337">
          <a:extLst>
            <a:ext uri="{FF2B5EF4-FFF2-40B4-BE49-F238E27FC236}">
              <a16:creationId xmlns:a16="http://schemas.microsoft.com/office/drawing/2014/main" id="{B2C1E6B3-2F26-4429-AFB4-8F930A2583B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2339" name="Bevel 1047">
          <a:extLst>
            <a:ext uri="{FF2B5EF4-FFF2-40B4-BE49-F238E27FC236}">
              <a16:creationId xmlns:a16="http://schemas.microsoft.com/office/drawing/2014/main" id="{2D32F733-EA90-4A34-A40E-C01A3A37DC7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2340" name="Flowchart: Connector 2339">
          <a:extLst>
            <a:ext uri="{FF2B5EF4-FFF2-40B4-BE49-F238E27FC236}">
              <a16:creationId xmlns:a16="http://schemas.microsoft.com/office/drawing/2014/main" id="{B8869E1A-E0D1-422C-A933-FBB081F27E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2341" name="Flowchart: Connector 2340">
          <a:extLst>
            <a:ext uri="{FF2B5EF4-FFF2-40B4-BE49-F238E27FC236}">
              <a16:creationId xmlns:a16="http://schemas.microsoft.com/office/drawing/2014/main" id="{1B2BB3A9-5D49-4E83-8CB6-5992930F98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2342" name="Flowchart: Connector 2341">
          <a:extLst>
            <a:ext uri="{FF2B5EF4-FFF2-40B4-BE49-F238E27FC236}">
              <a16:creationId xmlns:a16="http://schemas.microsoft.com/office/drawing/2014/main" id="{53810C26-F263-410A-A928-EDBD622480F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2343" name="Flowchart: Connector 2342">
          <a:extLst>
            <a:ext uri="{FF2B5EF4-FFF2-40B4-BE49-F238E27FC236}">
              <a16:creationId xmlns:a16="http://schemas.microsoft.com/office/drawing/2014/main" id="{48FD425D-CCC4-4629-B7E3-13EE87FC55B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2344" name="Bevel 1057">
          <a:extLst>
            <a:ext uri="{FF2B5EF4-FFF2-40B4-BE49-F238E27FC236}">
              <a16:creationId xmlns:a16="http://schemas.microsoft.com/office/drawing/2014/main" id="{027BF055-2DEA-4732-8960-0D718BCBC0C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2345" name="Flowchart: Connector 2344">
          <a:extLst>
            <a:ext uri="{FF2B5EF4-FFF2-40B4-BE49-F238E27FC236}">
              <a16:creationId xmlns:a16="http://schemas.microsoft.com/office/drawing/2014/main" id="{04237195-09DD-4941-AC94-AECB43FC669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2346" name="Flowchart: Connector 2345">
          <a:extLst>
            <a:ext uri="{FF2B5EF4-FFF2-40B4-BE49-F238E27FC236}">
              <a16:creationId xmlns:a16="http://schemas.microsoft.com/office/drawing/2014/main" id="{FCF7F5BB-9448-4783-BCF0-D2E7ABB8F94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2347" name="Flowchart: Connector 2346">
          <a:extLst>
            <a:ext uri="{FF2B5EF4-FFF2-40B4-BE49-F238E27FC236}">
              <a16:creationId xmlns:a16="http://schemas.microsoft.com/office/drawing/2014/main" id="{A5563A3E-5F1B-4EB6-AB2F-72A8B9E8D72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2348" name="Flowchart: Connector 2347">
          <a:extLst>
            <a:ext uri="{FF2B5EF4-FFF2-40B4-BE49-F238E27FC236}">
              <a16:creationId xmlns:a16="http://schemas.microsoft.com/office/drawing/2014/main" id="{FCC832F4-DC37-42BE-B518-B87229724B0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2349" name="Bevel 1062">
          <a:extLst>
            <a:ext uri="{FF2B5EF4-FFF2-40B4-BE49-F238E27FC236}">
              <a16:creationId xmlns:a16="http://schemas.microsoft.com/office/drawing/2014/main" id="{63565907-1E3C-4604-B2C1-92D17B4B026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2350" name="Flowchart: Connector 2349">
          <a:extLst>
            <a:ext uri="{FF2B5EF4-FFF2-40B4-BE49-F238E27FC236}">
              <a16:creationId xmlns:a16="http://schemas.microsoft.com/office/drawing/2014/main" id="{A495CACA-0559-413D-9022-817680400C4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2351" name="Flowchart: Connector 2350">
          <a:extLst>
            <a:ext uri="{FF2B5EF4-FFF2-40B4-BE49-F238E27FC236}">
              <a16:creationId xmlns:a16="http://schemas.microsoft.com/office/drawing/2014/main" id="{C41F6C52-8629-44E9-9C3F-A1EEF3395EC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2352" name="Flowchart: Connector 2351">
          <a:extLst>
            <a:ext uri="{FF2B5EF4-FFF2-40B4-BE49-F238E27FC236}">
              <a16:creationId xmlns:a16="http://schemas.microsoft.com/office/drawing/2014/main" id="{B45469DC-3719-4E3A-A237-9B7BCB45C4F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2353" name="Flowchart: Connector 2352">
          <a:extLst>
            <a:ext uri="{FF2B5EF4-FFF2-40B4-BE49-F238E27FC236}">
              <a16:creationId xmlns:a16="http://schemas.microsoft.com/office/drawing/2014/main" id="{0F73ACB3-3E66-4DA9-A26D-35904F2B4CE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2354" name="Bevel 1042">
          <a:extLst>
            <a:ext uri="{FF2B5EF4-FFF2-40B4-BE49-F238E27FC236}">
              <a16:creationId xmlns:a16="http://schemas.microsoft.com/office/drawing/2014/main" id="{E8CA2E53-470B-4B36-8330-9074CF51466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2355" name="Flowchart: Connector 2354">
          <a:extLst>
            <a:ext uri="{FF2B5EF4-FFF2-40B4-BE49-F238E27FC236}">
              <a16:creationId xmlns:a16="http://schemas.microsoft.com/office/drawing/2014/main" id="{2AA88A3E-8E6A-4B1C-A618-C23D1ACCAA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2356" name="Flowchart: Connector 2355">
          <a:extLst>
            <a:ext uri="{FF2B5EF4-FFF2-40B4-BE49-F238E27FC236}">
              <a16:creationId xmlns:a16="http://schemas.microsoft.com/office/drawing/2014/main" id="{3A469983-7623-4FD6-9C38-1B3E574C1D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2357" name="Flowchart: Connector 2356">
          <a:extLst>
            <a:ext uri="{FF2B5EF4-FFF2-40B4-BE49-F238E27FC236}">
              <a16:creationId xmlns:a16="http://schemas.microsoft.com/office/drawing/2014/main" id="{1679894D-B90A-42E4-B58F-1C9C13E1338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2358" name="Flowchart: Connector 2357">
          <a:extLst>
            <a:ext uri="{FF2B5EF4-FFF2-40B4-BE49-F238E27FC236}">
              <a16:creationId xmlns:a16="http://schemas.microsoft.com/office/drawing/2014/main" id="{5C235212-9633-4508-AA94-644B9931E1E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2359" name="Bevel 1047">
          <a:extLst>
            <a:ext uri="{FF2B5EF4-FFF2-40B4-BE49-F238E27FC236}">
              <a16:creationId xmlns:a16="http://schemas.microsoft.com/office/drawing/2014/main" id="{430886CE-1DFE-4E22-AA5A-46FE2E9C5FB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2360" name="Flowchart: Connector 2359">
          <a:extLst>
            <a:ext uri="{FF2B5EF4-FFF2-40B4-BE49-F238E27FC236}">
              <a16:creationId xmlns:a16="http://schemas.microsoft.com/office/drawing/2014/main" id="{35F987FD-898E-48EE-A340-BD9D7D1C908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2361" name="Flowchart: Connector 2360">
          <a:extLst>
            <a:ext uri="{FF2B5EF4-FFF2-40B4-BE49-F238E27FC236}">
              <a16:creationId xmlns:a16="http://schemas.microsoft.com/office/drawing/2014/main" id="{581C727E-6C4B-4FC4-A365-9B73F3ADA2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2362" name="Flowchart: Connector 2361">
          <a:extLst>
            <a:ext uri="{FF2B5EF4-FFF2-40B4-BE49-F238E27FC236}">
              <a16:creationId xmlns:a16="http://schemas.microsoft.com/office/drawing/2014/main" id="{C447F3F6-9AB6-4EC4-9E95-898F04EEE76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2363" name="Flowchart: Connector 2362">
          <a:extLst>
            <a:ext uri="{FF2B5EF4-FFF2-40B4-BE49-F238E27FC236}">
              <a16:creationId xmlns:a16="http://schemas.microsoft.com/office/drawing/2014/main" id="{CB532F80-F19C-4A96-BA6C-CE03E913BD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2364" name="Bevel 1057">
          <a:extLst>
            <a:ext uri="{FF2B5EF4-FFF2-40B4-BE49-F238E27FC236}">
              <a16:creationId xmlns:a16="http://schemas.microsoft.com/office/drawing/2014/main" id="{AF17F4FF-1243-4830-85FB-8795DD7E08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2365" name="Flowchart: Connector 2364">
          <a:extLst>
            <a:ext uri="{FF2B5EF4-FFF2-40B4-BE49-F238E27FC236}">
              <a16:creationId xmlns:a16="http://schemas.microsoft.com/office/drawing/2014/main" id="{9D5B7B87-57AC-4264-84F1-10E83E1774D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2366" name="Flowchart: Connector 2365">
          <a:extLst>
            <a:ext uri="{FF2B5EF4-FFF2-40B4-BE49-F238E27FC236}">
              <a16:creationId xmlns:a16="http://schemas.microsoft.com/office/drawing/2014/main" id="{734853C9-B9B6-43EE-898D-BE92FD17B86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2367" name="Flowchart: Connector 2366">
          <a:extLst>
            <a:ext uri="{FF2B5EF4-FFF2-40B4-BE49-F238E27FC236}">
              <a16:creationId xmlns:a16="http://schemas.microsoft.com/office/drawing/2014/main" id="{478EB70B-9B00-47FE-A39A-27A0569FB8E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2368" name="Flowchart: Connector 2367">
          <a:extLst>
            <a:ext uri="{FF2B5EF4-FFF2-40B4-BE49-F238E27FC236}">
              <a16:creationId xmlns:a16="http://schemas.microsoft.com/office/drawing/2014/main" id="{05BB6B13-C48B-4B5A-9F2A-764D33A7DE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2369" name="Bevel 1062">
          <a:extLst>
            <a:ext uri="{FF2B5EF4-FFF2-40B4-BE49-F238E27FC236}">
              <a16:creationId xmlns:a16="http://schemas.microsoft.com/office/drawing/2014/main" id="{F4A81B09-9C20-4B8A-9974-51E8C15D60C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2370" name="Flowchart: Connector 2369">
          <a:extLst>
            <a:ext uri="{FF2B5EF4-FFF2-40B4-BE49-F238E27FC236}">
              <a16:creationId xmlns:a16="http://schemas.microsoft.com/office/drawing/2014/main" id="{91C7711C-9483-437F-AAA6-461F1BC070F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2371" name="Flowchart: Connector 2370">
          <a:extLst>
            <a:ext uri="{FF2B5EF4-FFF2-40B4-BE49-F238E27FC236}">
              <a16:creationId xmlns:a16="http://schemas.microsoft.com/office/drawing/2014/main" id="{1E48ED44-1EF4-4EE5-9EAF-CF7DD7E12F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2372" name="Flowchart: Connector 2371">
          <a:extLst>
            <a:ext uri="{FF2B5EF4-FFF2-40B4-BE49-F238E27FC236}">
              <a16:creationId xmlns:a16="http://schemas.microsoft.com/office/drawing/2014/main" id="{C6E36F21-0940-46EC-9149-19EAFF88B66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2373" name="Flowchart: Connector 2372">
          <a:extLst>
            <a:ext uri="{FF2B5EF4-FFF2-40B4-BE49-F238E27FC236}">
              <a16:creationId xmlns:a16="http://schemas.microsoft.com/office/drawing/2014/main" id="{7C9060C1-577F-4794-86AE-2DE586F22D59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2374" name="Bevel 1042">
          <a:extLst>
            <a:ext uri="{FF2B5EF4-FFF2-40B4-BE49-F238E27FC236}">
              <a16:creationId xmlns:a16="http://schemas.microsoft.com/office/drawing/2014/main" id="{8E135A4E-25AA-4AD3-8117-A44D2A80CDF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2375" name="Flowchart: Connector 2374">
          <a:extLst>
            <a:ext uri="{FF2B5EF4-FFF2-40B4-BE49-F238E27FC236}">
              <a16:creationId xmlns:a16="http://schemas.microsoft.com/office/drawing/2014/main" id="{C156EC80-05C3-4A29-A1F8-B6A12DAC5A2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2376" name="Flowchart: Connector 2375">
          <a:extLst>
            <a:ext uri="{FF2B5EF4-FFF2-40B4-BE49-F238E27FC236}">
              <a16:creationId xmlns:a16="http://schemas.microsoft.com/office/drawing/2014/main" id="{4727E5F1-99C7-4705-A62F-DE5D910FDF7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2377" name="Flowchart: Connector 2376">
          <a:extLst>
            <a:ext uri="{FF2B5EF4-FFF2-40B4-BE49-F238E27FC236}">
              <a16:creationId xmlns:a16="http://schemas.microsoft.com/office/drawing/2014/main" id="{BC928597-917E-4708-9311-B1DD123A59A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2378" name="Flowchart: Connector 2377">
          <a:extLst>
            <a:ext uri="{FF2B5EF4-FFF2-40B4-BE49-F238E27FC236}">
              <a16:creationId xmlns:a16="http://schemas.microsoft.com/office/drawing/2014/main" id="{41F32E15-4DA4-4023-A550-DD3F1967666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2379" name="Bevel 1047">
          <a:extLst>
            <a:ext uri="{FF2B5EF4-FFF2-40B4-BE49-F238E27FC236}">
              <a16:creationId xmlns:a16="http://schemas.microsoft.com/office/drawing/2014/main" id="{B4B3F69F-8D6D-43DC-B25C-B4B81B9134B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2380" name="Flowchart: Connector 2379">
          <a:extLst>
            <a:ext uri="{FF2B5EF4-FFF2-40B4-BE49-F238E27FC236}">
              <a16:creationId xmlns:a16="http://schemas.microsoft.com/office/drawing/2014/main" id="{88A87F4F-DD98-4965-ACB9-C3E7EFAB93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2381" name="Flowchart: Connector 2380">
          <a:extLst>
            <a:ext uri="{FF2B5EF4-FFF2-40B4-BE49-F238E27FC236}">
              <a16:creationId xmlns:a16="http://schemas.microsoft.com/office/drawing/2014/main" id="{C2BF2BF0-4C52-45A6-B654-27CE82699F9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2382" name="Flowchart: Connector 2381">
          <a:extLst>
            <a:ext uri="{FF2B5EF4-FFF2-40B4-BE49-F238E27FC236}">
              <a16:creationId xmlns:a16="http://schemas.microsoft.com/office/drawing/2014/main" id="{4BB6C445-4A1A-4AB8-B537-9251A3F33C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2383" name="Flowchart: Connector 2382">
          <a:extLst>
            <a:ext uri="{FF2B5EF4-FFF2-40B4-BE49-F238E27FC236}">
              <a16:creationId xmlns:a16="http://schemas.microsoft.com/office/drawing/2014/main" id="{9155F7FC-373B-45EC-8A5B-507CBCF33E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2384" name="Bevel 1057">
          <a:extLst>
            <a:ext uri="{FF2B5EF4-FFF2-40B4-BE49-F238E27FC236}">
              <a16:creationId xmlns:a16="http://schemas.microsoft.com/office/drawing/2014/main" id="{8DE07BAD-C4F8-4A49-9925-7C2FAAC7544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2385" name="Flowchart: Connector 2384">
          <a:extLst>
            <a:ext uri="{FF2B5EF4-FFF2-40B4-BE49-F238E27FC236}">
              <a16:creationId xmlns:a16="http://schemas.microsoft.com/office/drawing/2014/main" id="{A98C2B92-37BA-45DE-9601-FD9F42EF2B0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2386" name="Flowchart: Connector 2385">
          <a:extLst>
            <a:ext uri="{FF2B5EF4-FFF2-40B4-BE49-F238E27FC236}">
              <a16:creationId xmlns:a16="http://schemas.microsoft.com/office/drawing/2014/main" id="{30F432AC-8742-4B1C-B9AE-83B838A71C4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2387" name="Flowchart: Connector 2386">
          <a:extLst>
            <a:ext uri="{FF2B5EF4-FFF2-40B4-BE49-F238E27FC236}">
              <a16:creationId xmlns:a16="http://schemas.microsoft.com/office/drawing/2014/main" id="{D99D482F-275B-4EC5-98F5-5FF53A0E66C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2388" name="Flowchart: Connector 2387">
          <a:extLst>
            <a:ext uri="{FF2B5EF4-FFF2-40B4-BE49-F238E27FC236}">
              <a16:creationId xmlns:a16="http://schemas.microsoft.com/office/drawing/2014/main" id="{D4F197EF-55E4-4058-B935-9EB971F0507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2389" name="Bevel 1062">
          <a:extLst>
            <a:ext uri="{FF2B5EF4-FFF2-40B4-BE49-F238E27FC236}">
              <a16:creationId xmlns:a16="http://schemas.microsoft.com/office/drawing/2014/main" id="{05E28AF2-C493-45F9-80DE-C765E8BDC57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2390" name="Flowchart: Connector 2389">
          <a:extLst>
            <a:ext uri="{FF2B5EF4-FFF2-40B4-BE49-F238E27FC236}">
              <a16:creationId xmlns:a16="http://schemas.microsoft.com/office/drawing/2014/main" id="{0E03FF2B-E873-456E-B127-79EB3908706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2391" name="Flowchart: Connector 2390">
          <a:extLst>
            <a:ext uri="{FF2B5EF4-FFF2-40B4-BE49-F238E27FC236}">
              <a16:creationId xmlns:a16="http://schemas.microsoft.com/office/drawing/2014/main" id="{5931DE97-5F3F-4248-951C-F7ED237D2E9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2392" name="Flowchart: Connector 2391">
          <a:extLst>
            <a:ext uri="{FF2B5EF4-FFF2-40B4-BE49-F238E27FC236}">
              <a16:creationId xmlns:a16="http://schemas.microsoft.com/office/drawing/2014/main" id="{867454A5-61A0-4669-AFE3-C8D8AD2330E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2393" name="Flowchart: Connector 2392">
          <a:extLst>
            <a:ext uri="{FF2B5EF4-FFF2-40B4-BE49-F238E27FC236}">
              <a16:creationId xmlns:a16="http://schemas.microsoft.com/office/drawing/2014/main" id="{FB5CB669-CFF6-4E4C-AE0B-1902AE6EF1B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2394" name="Bevel 1042">
          <a:extLst>
            <a:ext uri="{FF2B5EF4-FFF2-40B4-BE49-F238E27FC236}">
              <a16:creationId xmlns:a16="http://schemas.microsoft.com/office/drawing/2014/main" id="{EA01E899-ECB8-4FD5-8D31-07A0D7CA2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2395" name="Flowchart: Connector 2394">
          <a:extLst>
            <a:ext uri="{FF2B5EF4-FFF2-40B4-BE49-F238E27FC236}">
              <a16:creationId xmlns:a16="http://schemas.microsoft.com/office/drawing/2014/main" id="{FE748A76-8BCB-443F-8E0A-5DB96BA090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2396" name="Flowchart: Connector 2395">
          <a:extLst>
            <a:ext uri="{FF2B5EF4-FFF2-40B4-BE49-F238E27FC236}">
              <a16:creationId xmlns:a16="http://schemas.microsoft.com/office/drawing/2014/main" id="{33D8E3D8-1A2E-4AB8-B7BF-05057029420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2397" name="Flowchart: Connector 2396">
          <a:extLst>
            <a:ext uri="{FF2B5EF4-FFF2-40B4-BE49-F238E27FC236}">
              <a16:creationId xmlns:a16="http://schemas.microsoft.com/office/drawing/2014/main" id="{B011BD97-1141-451B-826A-AF1C9D16C6E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2398" name="Flowchart: Connector 2397">
          <a:extLst>
            <a:ext uri="{FF2B5EF4-FFF2-40B4-BE49-F238E27FC236}">
              <a16:creationId xmlns:a16="http://schemas.microsoft.com/office/drawing/2014/main" id="{E5950991-F6CD-4B4D-ABD3-E542A01D5C8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2399" name="Bevel 1047">
          <a:extLst>
            <a:ext uri="{FF2B5EF4-FFF2-40B4-BE49-F238E27FC236}">
              <a16:creationId xmlns:a16="http://schemas.microsoft.com/office/drawing/2014/main" id="{A682B5C7-3C4B-4103-ABD7-0C8DFAC246B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2400" name="Flowchart: Connector 2399">
          <a:extLst>
            <a:ext uri="{FF2B5EF4-FFF2-40B4-BE49-F238E27FC236}">
              <a16:creationId xmlns:a16="http://schemas.microsoft.com/office/drawing/2014/main" id="{4BA17048-6467-4925-867A-C02BF5C52B8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2401" name="Flowchart: Connector 2400">
          <a:extLst>
            <a:ext uri="{FF2B5EF4-FFF2-40B4-BE49-F238E27FC236}">
              <a16:creationId xmlns:a16="http://schemas.microsoft.com/office/drawing/2014/main" id="{93EAF365-4F4E-411E-812C-00CEF53B13A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2402" name="Flowchart: Connector 2401">
          <a:extLst>
            <a:ext uri="{FF2B5EF4-FFF2-40B4-BE49-F238E27FC236}">
              <a16:creationId xmlns:a16="http://schemas.microsoft.com/office/drawing/2014/main" id="{8B31CF48-0463-4390-BECD-7E37E89DF50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2403" name="Flowchart: Connector 2402">
          <a:extLst>
            <a:ext uri="{FF2B5EF4-FFF2-40B4-BE49-F238E27FC236}">
              <a16:creationId xmlns:a16="http://schemas.microsoft.com/office/drawing/2014/main" id="{E7CFAA4C-076C-4614-82E4-2C6EC1B7671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2404" name="Bevel 1057">
          <a:extLst>
            <a:ext uri="{FF2B5EF4-FFF2-40B4-BE49-F238E27FC236}">
              <a16:creationId xmlns:a16="http://schemas.microsoft.com/office/drawing/2014/main" id="{56B2E631-8EDB-4ABA-AEC6-3533ED078F9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2405" name="Flowchart: Connector 2404">
          <a:extLst>
            <a:ext uri="{FF2B5EF4-FFF2-40B4-BE49-F238E27FC236}">
              <a16:creationId xmlns:a16="http://schemas.microsoft.com/office/drawing/2014/main" id="{7C889074-46E2-4CCC-A4CE-FAAA5A4625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2406" name="Flowchart: Connector 2405">
          <a:extLst>
            <a:ext uri="{FF2B5EF4-FFF2-40B4-BE49-F238E27FC236}">
              <a16:creationId xmlns:a16="http://schemas.microsoft.com/office/drawing/2014/main" id="{890D8954-717C-4781-BC54-8275F6067C6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2407" name="Flowchart: Connector 2406">
          <a:extLst>
            <a:ext uri="{FF2B5EF4-FFF2-40B4-BE49-F238E27FC236}">
              <a16:creationId xmlns:a16="http://schemas.microsoft.com/office/drawing/2014/main" id="{9AD45FB3-9020-496C-8A59-79B7D2FD6B1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2408" name="Flowchart: Connector 2407">
          <a:extLst>
            <a:ext uri="{FF2B5EF4-FFF2-40B4-BE49-F238E27FC236}">
              <a16:creationId xmlns:a16="http://schemas.microsoft.com/office/drawing/2014/main" id="{A877F833-E006-4F7B-AC4B-864A97D0AFB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2409" name="Bevel 1062">
          <a:extLst>
            <a:ext uri="{FF2B5EF4-FFF2-40B4-BE49-F238E27FC236}">
              <a16:creationId xmlns:a16="http://schemas.microsoft.com/office/drawing/2014/main" id="{B91E5036-ECD2-4850-8A53-9A93B8DC580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2410" name="Flowchart: Connector 2409">
          <a:extLst>
            <a:ext uri="{FF2B5EF4-FFF2-40B4-BE49-F238E27FC236}">
              <a16:creationId xmlns:a16="http://schemas.microsoft.com/office/drawing/2014/main" id="{931D0331-CFB3-4051-8698-A258CF7BF00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2411" name="Flowchart: Connector 2410">
          <a:extLst>
            <a:ext uri="{FF2B5EF4-FFF2-40B4-BE49-F238E27FC236}">
              <a16:creationId xmlns:a16="http://schemas.microsoft.com/office/drawing/2014/main" id="{8CF5194D-D24B-4D5B-AB48-33CF3AA0021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2412" name="Flowchart: Connector 2411">
          <a:extLst>
            <a:ext uri="{FF2B5EF4-FFF2-40B4-BE49-F238E27FC236}">
              <a16:creationId xmlns:a16="http://schemas.microsoft.com/office/drawing/2014/main" id="{308DEE3D-866E-4972-A995-1EF8B8A3E26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2413" name="Flowchart: Connector 2412">
          <a:extLst>
            <a:ext uri="{FF2B5EF4-FFF2-40B4-BE49-F238E27FC236}">
              <a16:creationId xmlns:a16="http://schemas.microsoft.com/office/drawing/2014/main" id="{4B785900-DA38-4761-BBBF-D70CB643382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2414" name="Bevel 1042">
          <a:extLst>
            <a:ext uri="{FF2B5EF4-FFF2-40B4-BE49-F238E27FC236}">
              <a16:creationId xmlns:a16="http://schemas.microsoft.com/office/drawing/2014/main" id="{62F74257-1C27-4B38-BEE5-A56737CC00A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2415" name="Flowchart: Connector 2414">
          <a:extLst>
            <a:ext uri="{FF2B5EF4-FFF2-40B4-BE49-F238E27FC236}">
              <a16:creationId xmlns:a16="http://schemas.microsoft.com/office/drawing/2014/main" id="{6393F2E6-DA6F-4DF4-BBF6-1EEB6ADFF4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2416" name="Flowchart: Connector 2415">
          <a:extLst>
            <a:ext uri="{FF2B5EF4-FFF2-40B4-BE49-F238E27FC236}">
              <a16:creationId xmlns:a16="http://schemas.microsoft.com/office/drawing/2014/main" id="{A206A6EC-44B5-49ED-A112-CB9F126CB2B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2417" name="Flowchart: Connector 2416">
          <a:extLst>
            <a:ext uri="{FF2B5EF4-FFF2-40B4-BE49-F238E27FC236}">
              <a16:creationId xmlns:a16="http://schemas.microsoft.com/office/drawing/2014/main" id="{7FA61031-9640-4341-A526-F144F976E0C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2418" name="Flowchart: Connector 2417">
          <a:extLst>
            <a:ext uri="{FF2B5EF4-FFF2-40B4-BE49-F238E27FC236}">
              <a16:creationId xmlns:a16="http://schemas.microsoft.com/office/drawing/2014/main" id="{E766DCFF-2B3A-4526-B643-3CAB07610C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2419" name="Bevel 1047">
          <a:extLst>
            <a:ext uri="{FF2B5EF4-FFF2-40B4-BE49-F238E27FC236}">
              <a16:creationId xmlns:a16="http://schemas.microsoft.com/office/drawing/2014/main" id="{9F63800A-2A9A-41CA-95B4-A13C0185B8F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2420" name="Flowchart: Connector 2419">
          <a:extLst>
            <a:ext uri="{FF2B5EF4-FFF2-40B4-BE49-F238E27FC236}">
              <a16:creationId xmlns:a16="http://schemas.microsoft.com/office/drawing/2014/main" id="{E6F9DB47-33C2-447D-AE34-32634EF98C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2421" name="Flowchart: Connector 2420">
          <a:extLst>
            <a:ext uri="{FF2B5EF4-FFF2-40B4-BE49-F238E27FC236}">
              <a16:creationId xmlns:a16="http://schemas.microsoft.com/office/drawing/2014/main" id="{BBE9480C-A0A2-4273-B584-31C84FB283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2422" name="Flowchart: Connector 2421">
          <a:extLst>
            <a:ext uri="{FF2B5EF4-FFF2-40B4-BE49-F238E27FC236}">
              <a16:creationId xmlns:a16="http://schemas.microsoft.com/office/drawing/2014/main" id="{C48B2E2A-B212-44D7-9D05-733847FBECA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2423" name="Flowchart: Connector 2422">
          <a:extLst>
            <a:ext uri="{FF2B5EF4-FFF2-40B4-BE49-F238E27FC236}">
              <a16:creationId xmlns:a16="http://schemas.microsoft.com/office/drawing/2014/main" id="{AFEF9D1D-2F91-4ABA-8DED-364E319D50E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2424" name="Bevel 1057">
          <a:extLst>
            <a:ext uri="{FF2B5EF4-FFF2-40B4-BE49-F238E27FC236}">
              <a16:creationId xmlns:a16="http://schemas.microsoft.com/office/drawing/2014/main" id="{956D4D4D-DC6F-4904-AC52-E4C54A1FE5E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2425" name="Flowchart: Connector 2424">
          <a:extLst>
            <a:ext uri="{FF2B5EF4-FFF2-40B4-BE49-F238E27FC236}">
              <a16:creationId xmlns:a16="http://schemas.microsoft.com/office/drawing/2014/main" id="{46406BFB-6143-49C6-BD06-C97664146B1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2426" name="Flowchart: Connector 2425">
          <a:extLst>
            <a:ext uri="{FF2B5EF4-FFF2-40B4-BE49-F238E27FC236}">
              <a16:creationId xmlns:a16="http://schemas.microsoft.com/office/drawing/2014/main" id="{FCCB0FE1-D70D-4CB5-AFB3-B91420B189A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2427" name="Flowchart: Connector 2426">
          <a:extLst>
            <a:ext uri="{FF2B5EF4-FFF2-40B4-BE49-F238E27FC236}">
              <a16:creationId xmlns:a16="http://schemas.microsoft.com/office/drawing/2014/main" id="{AC24C46B-372A-4345-BE93-3431CDF8306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2428" name="Flowchart: Connector 2427">
          <a:extLst>
            <a:ext uri="{FF2B5EF4-FFF2-40B4-BE49-F238E27FC236}">
              <a16:creationId xmlns:a16="http://schemas.microsoft.com/office/drawing/2014/main" id="{09B1001E-A746-45D9-BA49-2F146F7B45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2429" name="Bevel 1062">
          <a:extLst>
            <a:ext uri="{FF2B5EF4-FFF2-40B4-BE49-F238E27FC236}">
              <a16:creationId xmlns:a16="http://schemas.microsoft.com/office/drawing/2014/main" id="{ED6DCD7D-D779-4A31-86B7-A90338FB0F2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2430" name="Flowchart: Connector 2429">
          <a:extLst>
            <a:ext uri="{FF2B5EF4-FFF2-40B4-BE49-F238E27FC236}">
              <a16:creationId xmlns:a16="http://schemas.microsoft.com/office/drawing/2014/main" id="{F8E31AF8-06A8-46DB-943F-09DAA1FAE90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2431" name="Flowchart: Connector 2430">
          <a:extLst>
            <a:ext uri="{FF2B5EF4-FFF2-40B4-BE49-F238E27FC236}">
              <a16:creationId xmlns:a16="http://schemas.microsoft.com/office/drawing/2014/main" id="{9B7B8246-D53D-4D7E-94D0-26CD8C73ECE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2432" name="Flowchart: Connector 2431">
          <a:extLst>
            <a:ext uri="{FF2B5EF4-FFF2-40B4-BE49-F238E27FC236}">
              <a16:creationId xmlns:a16="http://schemas.microsoft.com/office/drawing/2014/main" id="{E15FAB94-D300-4167-B9F1-E2BFBE81EF0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2433" name="Flowchart: Connector 2432">
          <a:extLst>
            <a:ext uri="{FF2B5EF4-FFF2-40B4-BE49-F238E27FC236}">
              <a16:creationId xmlns:a16="http://schemas.microsoft.com/office/drawing/2014/main" id="{FDE408DA-F02C-4BFF-9CC0-3AE2F365CA5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2434" name="Bevel 1042">
          <a:extLst>
            <a:ext uri="{FF2B5EF4-FFF2-40B4-BE49-F238E27FC236}">
              <a16:creationId xmlns:a16="http://schemas.microsoft.com/office/drawing/2014/main" id="{CE1D805F-1628-474D-B646-823E63DDC7D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2435" name="Flowchart: Connector 2434">
          <a:extLst>
            <a:ext uri="{FF2B5EF4-FFF2-40B4-BE49-F238E27FC236}">
              <a16:creationId xmlns:a16="http://schemas.microsoft.com/office/drawing/2014/main" id="{EF4147BD-69FB-41BA-8498-559FB3104C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2436" name="Flowchart: Connector 2435">
          <a:extLst>
            <a:ext uri="{FF2B5EF4-FFF2-40B4-BE49-F238E27FC236}">
              <a16:creationId xmlns:a16="http://schemas.microsoft.com/office/drawing/2014/main" id="{8969E8F7-8D31-43F3-B6F4-29B91152451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2437" name="Flowchart: Connector 2436">
          <a:extLst>
            <a:ext uri="{FF2B5EF4-FFF2-40B4-BE49-F238E27FC236}">
              <a16:creationId xmlns:a16="http://schemas.microsoft.com/office/drawing/2014/main" id="{C763D166-5B2F-47FF-9AA6-CD5F35BAF3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2438" name="Flowchart: Connector 2437">
          <a:extLst>
            <a:ext uri="{FF2B5EF4-FFF2-40B4-BE49-F238E27FC236}">
              <a16:creationId xmlns:a16="http://schemas.microsoft.com/office/drawing/2014/main" id="{87E1A47E-DE62-47AE-83E1-1CDA789009C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2439" name="Bevel 1047">
          <a:extLst>
            <a:ext uri="{FF2B5EF4-FFF2-40B4-BE49-F238E27FC236}">
              <a16:creationId xmlns:a16="http://schemas.microsoft.com/office/drawing/2014/main" id="{2E04205B-CF6C-4E98-852D-24A30E9C30E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2440" name="Flowchart: Connector 2439">
          <a:extLst>
            <a:ext uri="{FF2B5EF4-FFF2-40B4-BE49-F238E27FC236}">
              <a16:creationId xmlns:a16="http://schemas.microsoft.com/office/drawing/2014/main" id="{EFBB1E56-C4AF-479E-9B30-1F796CD942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2441" name="Flowchart: Connector 2440">
          <a:extLst>
            <a:ext uri="{FF2B5EF4-FFF2-40B4-BE49-F238E27FC236}">
              <a16:creationId xmlns:a16="http://schemas.microsoft.com/office/drawing/2014/main" id="{A4B6D514-4FA6-427D-AEFE-F2A8CF8ECBE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2442" name="Flowchart: Connector 2441">
          <a:extLst>
            <a:ext uri="{FF2B5EF4-FFF2-40B4-BE49-F238E27FC236}">
              <a16:creationId xmlns:a16="http://schemas.microsoft.com/office/drawing/2014/main" id="{E6708265-DE17-4DA0-9BD9-2339DCC5514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2443" name="Flowchart: Connector 2442">
          <a:extLst>
            <a:ext uri="{FF2B5EF4-FFF2-40B4-BE49-F238E27FC236}">
              <a16:creationId xmlns:a16="http://schemas.microsoft.com/office/drawing/2014/main" id="{AC6FC205-973E-43FF-B1A2-235A47A760F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2444" name="Bevel 1057">
          <a:extLst>
            <a:ext uri="{FF2B5EF4-FFF2-40B4-BE49-F238E27FC236}">
              <a16:creationId xmlns:a16="http://schemas.microsoft.com/office/drawing/2014/main" id="{6253FF2E-F7FB-4BCC-8C13-FA1896D7215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2445" name="Flowchart: Connector 2444">
          <a:extLst>
            <a:ext uri="{FF2B5EF4-FFF2-40B4-BE49-F238E27FC236}">
              <a16:creationId xmlns:a16="http://schemas.microsoft.com/office/drawing/2014/main" id="{29E081CD-6449-48CA-8DF7-F7AF9651963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2446" name="Flowchart: Connector 2445">
          <a:extLst>
            <a:ext uri="{FF2B5EF4-FFF2-40B4-BE49-F238E27FC236}">
              <a16:creationId xmlns:a16="http://schemas.microsoft.com/office/drawing/2014/main" id="{D0822466-2E63-4BAB-AB93-692DFBBFFFE0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2447" name="Flowchart: Connector 2446">
          <a:extLst>
            <a:ext uri="{FF2B5EF4-FFF2-40B4-BE49-F238E27FC236}">
              <a16:creationId xmlns:a16="http://schemas.microsoft.com/office/drawing/2014/main" id="{304336AD-6579-41CC-B799-4F06BC1239A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2448" name="Flowchart: Connector 2447">
          <a:extLst>
            <a:ext uri="{FF2B5EF4-FFF2-40B4-BE49-F238E27FC236}">
              <a16:creationId xmlns:a16="http://schemas.microsoft.com/office/drawing/2014/main" id="{99962F68-81ED-47C9-8ADC-C9DD17351B3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2449" name="Bevel 1062">
          <a:extLst>
            <a:ext uri="{FF2B5EF4-FFF2-40B4-BE49-F238E27FC236}">
              <a16:creationId xmlns:a16="http://schemas.microsoft.com/office/drawing/2014/main" id="{26C11F31-4E21-4F32-A0D9-60CB54BCEC0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2450" name="Flowchart: Connector 2449">
          <a:extLst>
            <a:ext uri="{FF2B5EF4-FFF2-40B4-BE49-F238E27FC236}">
              <a16:creationId xmlns:a16="http://schemas.microsoft.com/office/drawing/2014/main" id="{BCD047B3-2159-40B5-BE68-45E6BA0453A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2451" name="Flowchart: Connector 2450">
          <a:extLst>
            <a:ext uri="{FF2B5EF4-FFF2-40B4-BE49-F238E27FC236}">
              <a16:creationId xmlns:a16="http://schemas.microsoft.com/office/drawing/2014/main" id="{50B331D0-F965-4F71-ABC5-6BC28C11B3F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2452" name="Flowchart: Connector 2451">
          <a:extLst>
            <a:ext uri="{FF2B5EF4-FFF2-40B4-BE49-F238E27FC236}">
              <a16:creationId xmlns:a16="http://schemas.microsoft.com/office/drawing/2014/main" id="{39BCD57D-B758-4FE3-9C1F-9C4E75CF22C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2453" name="Flowchart: Connector 2452">
          <a:extLst>
            <a:ext uri="{FF2B5EF4-FFF2-40B4-BE49-F238E27FC236}">
              <a16:creationId xmlns:a16="http://schemas.microsoft.com/office/drawing/2014/main" id="{605C92B1-34F7-4FBC-B7D3-56CFA96F636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2454" name="Bevel 1042">
          <a:extLst>
            <a:ext uri="{FF2B5EF4-FFF2-40B4-BE49-F238E27FC236}">
              <a16:creationId xmlns:a16="http://schemas.microsoft.com/office/drawing/2014/main" id="{BA35B1CC-0CC1-4663-A3DD-6B0B1912733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2455" name="Flowchart: Connector 2454">
          <a:extLst>
            <a:ext uri="{FF2B5EF4-FFF2-40B4-BE49-F238E27FC236}">
              <a16:creationId xmlns:a16="http://schemas.microsoft.com/office/drawing/2014/main" id="{69B86A77-ADAC-4A78-89AD-D811D31E6AA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2456" name="Flowchart: Connector 2455">
          <a:extLst>
            <a:ext uri="{FF2B5EF4-FFF2-40B4-BE49-F238E27FC236}">
              <a16:creationId xmlns:a16="http://schemas.microsoft.com/office/drawing/2014/main" id="{D1A8F3EB-D01D-4D8E-AC09-BF347FF6B47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2457" name="Flowchart: Connector 2456">
          <a:extLst>
            <a:ext uri="{FF2B5EF4-FFF2-40B4-BE49-F238E27FC236}">
              <a16:creationId xmlns:a16="http://schemas.microsoft.com/office/drawing/2014/main" id="{8ED8CB17-1A39-4F7D-B17B-8EF026E2B2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2458" name="Flowchart: Connector 2457">
          <a:extLst>
            <a:ext uri="{FF2B5EF4-FFF2-40B4-BE49-F238E27FC236}">
              <a16:creationId xmlns:a16="http://schemas.microsoft.com/office/drawing/2014/main" id="{CFDD8ECA-E146-4CCB-BD0D-6E3DE61C7AF5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2459" name="Bevel 1047">
          <a:extLst>
            <a:ext uri="{FF2B5EF4-FFF2-40B4-BE49-F238E27FC236}">
              <a16:creationId xmlns:a16="http://schemas.microsoft.com/office/drawing/2014/main" id="{979B6EE5-A74F-424F-BCA1-097AA003099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2460" name="Flowchart: Connector 2459">
          <a:extLst>
            <a:ext uri="{FF2B5EF4-FFF2-40B4-BE49-F238E27FC236}">
              <a16:creationId xmlns:a16="http://schemas.microsoft.com/office/drawing/2014/main" id="{9524AC8C-A41E-40EC-89D2-C754A52B67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2461" name="Flowchart: Connector 2460">
          <a:extLst>
            <a:ext uri="{FF2B5EF4-FFF2-40B4-BE49-F238E27FC236}">
              <a16:creationId xmlns:a16="http://schemas.microsoft.com/office/drawing/2014/main" id="{0076956E-F3D4-44ED-B531-FD1515E2928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2462" name="Flowchart: Connector 2461">
          <a:extLst>
            <a:ext uri="{FF2B5EF4-FFF2-40B4-BE49-F238E27FC236}">
              <a16:creationId xmlns:a16="http://schemas.microsoft.com/office/drawing/2014/main" id="{D22EF1BF-DEF3-4C63-BB13-0BFC4DC8D1D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2463" name="Flowchart: Connector 2462">
          <a:extLst>
            <a:ext uri="{FF2B5EF4-FFF2-40B4-BE49-F238E27FC236}">
              <a16:creationId xmlns:a16="http://schemas.microsoft.com/office/drawing/2014/main" id="{9E733CCB-8B46-4128-8398-60DD3C6A927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2464" name="Bevel 1057">
          <a:extLst>
            <a:ext uri="{FF2B5EF4-FFF2-40B4-BE49-F238E27FC236}">
              <a16:creationId xmlns:a16="http://schemas.microsoft.com/office/drawing/2014/main" id="{19835017-AD54-4FDF-AC02-ED102231991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2465" name="Flowchart: Connector 2464">
          <a:extLst>
            <a:ext uri="{FF2B5EF4-FFF2-40B4-BE49-F238E27FC236}">
              <a16:creationId xmlns:a16="http://schemas.microsoft.com/office/drawing/2014/main" id="{45A4CB89-E433-4981-92FC-2AAFFEFF15D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2466" name="Flowchart: Connector 2465">
          <a:extLst>
            <a:ext uri="{FF2B5EF4-FFF2-40B4-BE49-F238E27FC236}">
              <a16:creationId xmlns:a16="http://schemas.microsoft.com/office/drawing/2014/main" id="{F4ABA4F3-9F41-4C07-BB46-ABAE651DCA7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2467" name="Flowchart: Connector 2466">
          <a:extLst>
            <a:ext uri="{FF2B5EF4-FFF2-40B4-BE49-F238E27FC236}">
              <a16:creationId xmlns:a16="http://schemas.microsoft.com/office/drawing/2014/main" id="{81330CAD-3E57-48D0-83D2-41466B597F61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2468" name="Flowchart: Connector 2467">
          <a:extLst>
            <a:ext uri="{FF2B5EF4-FFF2-40B4-BE49-F238E27FC236}">
              <a16:creationId xmlns:a16="http://schemas.microsoft.com/office/drawing/2014/main" id="{13B7D227-74A9-4C1B-A855-CE6262C3946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2469" name="Bevel 1062">
          <a:extLst>
            <a:ext uri="{FF2B5EF4-FFF2-40B4-BE49-F238E27FC236}">
              <a16:creationId xmlns:a16="http://schemas.microsoft.com/office/drawing/2014/main" id="{EFD78FCB-33A5-4977-B828-121FA00A57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2470" name="Flowchart: Connector 2469">
          <a:extLst>
            <a:ext uri="{FF2B5EF4-FFF2-40B4-BE49-F238E27FC236}">
              <a16:creationId xmlns:a16="http://schemas.microsoft.com/office/drawing/2014/main" id="{61F5A1E1-255A-4832-85CF-6ED1F0D0F08F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2471" name="Flowchart: Connector 2470">
          <a:extLst>
            <a:ext uri="{FF2B5EF4-FFF2-40B4-BE49-F238E27FC236}">
              <a16:creationId xmlns:a16="http://schemas.microsoft.com/office/drawing/2014/main" id="{D7F68415-1DA2-4C6D-B9BD-60D065B8C5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2472" name="Flowchart: Connector 2471">
          <a:extLst>
            <a:ext uri="{FF2B5EF4-FFF2-40B4-BE49-F238E27FC236}">
              <a16:creationId xmlns:a16="http://schemas.microsoft.com/office/drawing/2014/main" id="{2E21964E-3AE4-4110-9603-BD00780CE7F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2473" name="Flowchart: Connector 2472">
          <a:extLst>
            <a:ext uri="{FF2B5EF4-FFF2-40B4-BE49-F238E27FC236}">
              <a16:creationId xmlns:a16="http://schemas.microsoft.com/office/drawing/2014/main" id="{8B3C938A-C3FD-4431-8CFA-6347B1EC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2474" name="Bevel 1042">
          <a:extLst>
            <a:ext uri="{FF2B5EF4-FFF2-40B4-BE49-F238E27FC236}">
              <a16:creationId xmlns:a16="http://schemas.microsoft.com/office/drawing/2014/main" id="{32F960D9-2492-47C1-84AE-88B794B36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2475" name="Flowchart: Connector 2474">
          <a:extLst>
            <a:ext uri="{FF2B5EF4-FFF2-40B4-BE49-F238E27FC236}">
              <a16:creationId xmlns:a16="http://schemas.microsoft.com/office/drawing/2014/main" id="{544BFC03-AEF7-48D8-AB2D-63BF2F96EC8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2476" name="Flowchart: Connector 2475">
          <a:extLst>
            <a:ext uri="{FF2B5EF4-FFF2-40B4-BE49-F238E27FC236}">
              <a16:creationId xmlns:a16="http://schemas.microsoft.com/office/drawing/2014/main" id="{B33BBE25-02FD-413D-A186-F312A5FCE6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2477" name="Flowchart: Connector 2476">
          <a:extLst>
            <a:ext uri="{FF2B5EF4-FFF2-40B4-BE49-F238E27FC236}">
              <a16:creationId xmlns:a16="http://schemas.microsoft.com/office/drawing/2014/main" id="{6B966FB5-7DDC-40C7-8A48-8309CA8D775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2478" name="Flowchart: Connector 2477">
          <a:extLst>
            <a:ext uri="{FF2B5EF4-FFF2-40B4-BE49-F238E27FC236}">
              <a16:creationId xmlns:a16="http://schemas.microsoft.com/office/drawing/2014/main" id="{3695DFB2-638B-4749-8778-DC071CBE5EC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2479" name="Bevel 1047">
          <a:extLst>
            <a:ext uri="{FF2B5EF4-FFF2-40B4-BE49-F238E27FC236}">
              <a16:creationId xmlns:a16="http://schemas.microsoft.com/office/drawing/2014/main" id="{020E1672-53D4-4FFB-9030-36DCB652B66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2480" name="Flowchart: Connector 2479">
          <a:extLst>
            <a:ext uri="{FF2B5EF4-FFF2-40B4-BE49-F238E27FC236}">
              <a16:creationId xmlns:a16="http://schemas.microsoft.com/office/drawing/2014/main" id="{D82B4B7A-F903-4417-B151-3507FA9F432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2481" name="Flowchart: Connector 2480">
          <a:extLst>
            <a:ext uri="{FF2B5EF4-FFF2-40B4-BE49-F238E27FC236}">
              <a16:creationId xmlns:a16="http://schemas.microsoft.com/office/drawing/2014/main" id="{88328194-81A0-4CD4-B275-0F1CBA4B7F9E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2482" name="Flowchart: Connector 2481">
          <a:extLst>
            <a:ext uri="{FF2B5EF4-FFF2-40B4-BE49-F238E27FC236}">
              <a16:creationId xmlns:a16="http://schemas.microsoft.com/office/drawing/2014/main" id="{04A0B379-62C1-4170-9278-BEFF49BA1B1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2483" name="Flowchart: Connector 2482">
          <a:extLst>
            <a:ext uri="{FF2B5EF4-FFF2-40B4-BE49-F238E27FC236}">
              <a16:creationId xmlns:a16="http://schemas.microsoft.com/office/drawing/2014/main" id="{478FBC46-64EC-47DE-8C61-F7CA31916CD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2484" name="Bevel 1057">
          <a:extLst>
            <a:ext uri="{FF2B5EF4-FFF2-40B4-BE49-F238E27FC236}">
              <a16:creationId xmlns:a16="http://schemas.microsoft.com/office/drawing/2014/main" id="{682657D1-A7F7-4245-A632-EDC461307FE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2485" name="Flowchart: Connector 2484">
          <a:extLst>
            <a:ext uri="{FF2B5EF4-FFF2-40B4-BE49-F238E27FC236}">
              <a16:creationId xmlns:a16="http://schemas.microsoft.com/office/drawing/2014/main" id="{56DC9F84-3184-4A2E-8A6C-6681E3BCA16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2486" name="Flowchart: Connector 2485">
          <a:extLst>
            <a:ext uri="{FF2B5EF4-FFF2-40B4-BE49-F238E27FC236}">
              <a16:creationId xmlns:a16="http://schemas.microsoft.com/office/drawing/2014/main" id="{4630936E-9647-4D25-AD49-E515E680795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2487" name="Flowchart: Connector 2486">
          <a:extLst>
            <a:ext uri="{FF2B5EF4-FFF2-40B4-BE49-F238E27FC236}">
              <a16:creationId xmlns:a16="http://schemas.microsoft.com/office/drawing/2014/main" id="{F90790F2-5AF7-4E66-9235-7784C7DA206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2488" name="Flowchart: Connector 2487">
          <a:extLst>
            <a:ext uri="{FF2B5EF4-FFF2-40B4-BE49-F238E27FC236}">
              <a16:creationId xmlns:a16="http://schemas.microsoft.com/office/drawing/2014/main" id="{487B6A54-A444-4658-BE3E-1C07E559F59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2489" name="Bevel 1062">
          <a:extLst>
            <a:ext uri="{FF2B5EF4-FFF2-40B4-BE49-F238E27FC236}">
              <a16:creationId xmlns:a16="http://schemas.microsoft.com/office/drawing/2014/main" id="{D2C91013-1814-463F-877A-84B7B29C207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2490" name="Flowchart: Connector 2489">
          <a:extLst>
            <a:ext uri="{FF2B5EF4-FFF2-40B4-BE49-F238E27FC236}">
              <a16:creationId xmlns:a16="http://schemas.microsoft.com/office/drawing/2014/main" id="{CE374F5C-B45C-4D2B-A30E-FD2AC0E910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2491" name="Flowchart: Connector 2490">
          <a:extLst>
            <a:ext uri="{FF2B5EF4-FFF2-40B4-BE49-F238E27FC236}">
              <a16:creationId xmlns:a16="http://schemas.microsoft.com/office/drawing/2014/main" id="{D2E97297-64AC-4965-B61E-4909BB75D8D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2492" name="Flowchart: Connector 2491">
          <a:extLst>
            <a:ext uri="{FF2B5EF4-FFF2-40B4-BE49-F238E27FC236}">
              <a16:creationId xmlns:a16="http://schemas.microsoft.com/office/drawing/2014/main" id="{38851F78-8E15-4349-BFFA-9FF2C88888A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2493" name="Flowchart: Connector 2492">
          <a:extLst>
            <a:ext uri="{FF2B5EF4-FFF2-40B4-BE49-F238E27FC236}">
              <a16:creationId xmlns:a16="http://schemas.microsoft.com/office/drawing/2014/main" id="{A36CFCC1-245B-409B-8F34-540EC8E6FBF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2494" name="Bevel 1042">
          <a:extLst>
            <a:ext uri="{FF2B5EF4-FFF2-40B4-BE49-F238E27FC236}">
              <a16:creationId xmlns:a16="http://schemas.microsoft.com/office/drawing/2014/main" id="{70F3D470-D331-4963-A0A4-5058D0B42BCF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2495" name="Flowchart: Connector 2494">
          <a:extLst>
            <a:ext uri="{FF2B5EF4-FFF2-40B4-BE49-F238E27FC236}">
              <a16:creationId xmlns:a16="http://schemas.microsoft.com/office/drawing/2014/main" id="{CE5A28B9-2361-4ED9-AFF4-4D30A36A600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2496" name="Flowchart: Connector 2495">
          <a:extLst>
            <a:ext uri="{FF2B5EF4-FFF2-40B4-BE49-F238E27FC236}">
              <a16:creationId xmlns:a16="http://schemas.microsoft.com/office/drawing/2014/main" id="{EBD9D33D-5A3A-4767-ACC7-C2ECF9526E1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2497" name="Flowchart: Connector 2496">
          <a:extLst>
            <a:ext uri="{FF2B5EF4-FFF2-40B4-BE49-F238E27FC236}">
              <a16:creationId xmlns:a16="http://schemas.microsoft.com/office/drawing/2014/main" id="{1A727E39-D8C5-4B52-9234-B9988C4ED91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2498" name="Flowchart: Connector 2497">
          <a:extLst>
            <a:ext uri="{FF2B5EF4-FFF2-40B4-BE49-F238E27FC236}">
              <a16:creationId xmlns:a16="http://schemas.microsoft.com/office/drawing/2014/main" id="{EC6FC0E8-74BF-417A-90A8-F3780F16364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2499" name="Bevel 1047">
          <a:extLst>
            <a:ext uri="{FF2B5EF4-FFF2-40B4-BE49-F238E27FC236}">
              <a16:creationId xmlns:a16="http://schemas.microsoft.com/office/drawing/2014/main" id="{CEC998BD-8BC7-446B-9436-00F8BF3E596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2500" name="Flowchart: Connector 2499">
          <a:extLst>
            <a:ext uri="{FF2B5EF4-FFF2-40B4-BE49-F238E27FC236}">
              <a16:creationId xmlns:a16="http://schemas.microsoft.com/office/drawing/2014/main" id="{E115B837-F0C1-4B37-8C89-9D7A0ADE0F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2501" name="Flowchart: Connector 2500">
          <a:extLst>
            <a:ext uri="{FF2B5EF4-FFF2-40B4-BE49-F238E27FC236}">
              <a16:creationId xmlns:a16="http://schemas.microsoft.com/office/drawing/2014/main" id="{4CA52FBE-56DF-46A0-9B83-F92C602284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2502" name="Flowchart: Connector 2501">
          <a:extLst>
            <a:ext uri="{FF2B5EF4-FFF2-40B4-BE49-F238E27FC236}">
              <a16:creationId xmlns:a16="http://schemas.microsoft.com/office/drawing/2014/main" id="{512E0147-FE48-402A-B1E6-E0BEE6CC658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2503" name="Flowchart: Connector 2502">
          <a:extLst>
            <a:ext uri="{FF2B5EF4-FFF2-40B4-BE49-F238E27FC236}">
              <a16:creationId xmlns:a16="http://schemas.microsoft.com/office/drawing/2014/main" id="{CF88A76A-C58E-41BD-AD67-2D199E0D76E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2504" name="Bevel 1057">
          <a:extLst>
            <a:ext uri="{FF2B5EF4-FFF2-40B4-BE49-F238E27FC236}">
              <a16:creationId xmlns:a16="http://schemas.microsoft.com/office/drawing/2014/main" id="{3B1837F4-0892-4609-BB56-AD57E12BF06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2505" name="Flowchart: Connector 2504">
          <a:extLst>
            <a:ext uri="{FF2B5EF4-FFF2-40B4-BE49-F238E27FC236}">
              <a16:creationId xmlns:a16="http://schemas.microsoft.com/office/drawing/2014/main" id="{CEF665CE-9A64-4FAF-B36B-4C3FDA798427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2506" name="Flowchart: Connector 2505">
          <a:extLst>
            <a:ext uri="{FF2B5EF4-FFF2-40B4-BE49-F238E27FC236}">
              <a16:creationId xmlns:a16="http://schemas.microsoft.com/office/drawing/2014/main" id="{6572BF17-5FBE-482C-B920-01585A214CC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2507" name="Flowchart: Connector 2506">
          <a:extLst>
            <a:ext uri="{FF2B5EF4-FFF2-40B4-BE49-F238E27FC236}">
              <a16:creationId xmlns:a16="http://schemas.microsoft.com/office/drawing/2014/main" id="{1663A29F-C9CF-47CB-9376-0045312128F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2508" name="Flowchart: Connector 2507">
          <a:extLst>
            <a:ext uri="{FF2B5EF4-FFF2-40B4-BE49-F238E27FC236}">
              <a16:creationId xmlns:a16="http://schemas.microsoft.com/office/drawing/2014/main" id="{4F66A612-1091-478F-AF64-3E1051DDE7B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2509" name="Bevel 1062">
          <a:extLst>
            <a:ext uri="{FF2B5EF4-FFF2-40B4-BE49-F238E27FC236}">
              <a16:creationId xmlns:a16="http://schemas.microsoft.com/office/drawing/2014/main" id="{B057CB89-4973-4F8F-BD1D-D4E62BEAC22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2510" name="Flowchart: Connector 2509">
          <a:extLst>
            <a:ext uri="{FF2B5EF4-FFF2-40B4-BE49-F238E27FC236}">
              <a16:creationId xmlns:a16="http://schemas.microsoft.com/office/drawing/2014/main" id="{07B72078-0749-4BE6-8844-510024AAF5D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2511" name="Flowchart: Connector 2510">
          <a:extLst>
            <a:ext uri="{FF2B5EF4-FFF2-40B4-BE49-F238E27FC236}">
              <a16:creationId xmlns:a16="http://schemas.microsoft.com/office/drawing/2014/main" id="{7E3B73A1-5B53-4F12-AA85-0433880F9F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2512" name="Flowchart: Connector 2511">
          <a:extLst>
            <a:ext uri="{FF2B5EF4-FFF2-40B4-BE49-F238E27FC236}">
              <a16:creationId xmlns:a16="http://schemas.microsoft.com/office/drawing/2014/main" id="{18760276-64B7-4F7E-937A-202C36D49A8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2513" name="Flowchart: Connector 2512">
          <a:extLst>
            <a:ext uri="{FF2B5EF4-FFF2-40B4-BE49-F238E27FC236}">
              <a16:creationId xmlns:a16="http://schemas.microsoft.com/office/drawing/2014/main" id="{497ADE44-4242-475C-A77A-DEF816D2FD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2514" name="Bevel 1042">
          <a:extLst>
            <a:ext uri="{FF2B5EF4-FFF2-40B4-BE49-F238E27FC236}">
              <a16:creationId xmlns:a16="http://schemas.microsoft.com/office/drawing/2014/main" id="{FFA3CDF8-3A7F-41E8-B974-CB83E1248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2515" name="Flowchart: Connector 2514">
          <a:extLst>
            <a:ext uri="{FF2B5EF4-FFF2-40B4-BE49-F238E27FC236}">
              <a16:creationId xmlns:a16="http://schemas.microsoft.com/office/drawing/2014/main" id="{9B02410B-A0B2-4087-A5C6-47DEC08F1F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2516" name="Flowchart: Connector 2515">
          <a:extLst>
            <a:ext uri="{FF2B5EF4-FFF2-40B4-BE49-F238E27FC236}">
              <a16:creationId xmlns:a16="http://schemas.microsoft.com/office/drawing/2014/main" id="{E018A35A-D2EB-4D81-803E-DD1CDA3019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2517" name="Flowchart: Connector 2516">
          <a:extLst>
            <a:ext uri="{FF2B5EF4-FFF2-40B4-BE49-F238E27FC236}">
              <a16:creationId xmlns:a16="http://schemas.microsoft.com/office/drawing/2014/main" id="{2B437552-A1EA-4E90-B15E-7CEBCF8C1F7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2518" name="Flowchart: Connector 2517">
          <a:extLst>
            <a:ext uri="{FF2B5EF4-FFF2-40B4-BE49-F238E27FC236}">
              <a16:creationId xmlns:a16="http://schemas.microsoft.com/office/drawing/2014/main" id="{7FA9D032-F7EB-4E3F-9E54-5D071B20831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2519" name="Bevel 1047">
          <a:extLst>
            <a:ext uri="{FF2B5EF4-FFF2-40B4-BE49-F238E27FC236}">
              <a16:creationId xmlns:a16="http://schemas.microsoft.com/office/drawing/2014/main" id="{E5137746-C699-47D3-9495-5E00FC9F6AD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2520" name="Flowchart: Connector 2519">
          <a:extLst>
            <a:ext uri="{FF2B5EF4-FFF2-40B4-BE49-F238E27FC236}">
              <a16:creationId xmlns:a16="http://schemas.microsoft.com/office/drawing/2014/main" id="{04BD07CE-7321-4DE2-AFB6-41D7FC4F43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2521" name="Flowchart: Connector 2520">
          <a:extLst>
            <a:ext uri="{FF2B5EF4-FFF2-40B4-BE49-F238E27FC236}">
              <a16:creationId xmlns:a16="http://schemas.microsoft.com/office/drawing/2014/main" id="{2B9CEA38-D6D0-42B6-BFA8-021401F42D6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2522" name="Flowchart: Connector 2521">
          <a:extLst>
            <a:ext uri="{FF2B5EF4-FFF2-40B4-BE49-F238E27FC236}">
              <a16:creationId xmlns:a16="http://schemas.microsoft.com/office/drawing/2014/main" id="{C2FFB338-0DDF-4029-96A3-3B2E0C71BF7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2523" name="Flowchart: Connector 2522">
          <a:extLst>
            <a:ext uri="{FF2B5EF4-FFF2-40B4-BE49-F238E27FC236}">
              <a16:creationId xmlns:a16="http://schemas.microsoft.com/office/drawing/2014/main" id="{B66E6071-55C1-459F-98A8-4FBE0191D6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2524" name="Bevel 1057">
          <a:extLst>
            <a:ext uri="{FF2B5EF4-FFF2-40B4-BE49-F238E27FC236}">
              <a16:creationId xmlns:a16="http://schemas.microsoft.com/office/drawing/2014/main" id="{DF160665-94B4-4E60-B232-122BA42F13D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2525" name="Flowchart: Connector 2524">
          <a:extLst>
            <a:ext uri="{FF2B5EF4-FFF2-40B4-BE49-F238E27FC236}">
              <a16:creationId xmlns:a16="http://schemas.microsoft.com/office/drawing/2014/main" id="{7E71D134-E022-490D-835E-ADF384BE1E5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2526" name="Flowchart: Connector 2525">
          <a:extLst>
            <a:ext uri="{FF2B5EF4-FFF2-40B4-BE49-F238E27FC236}">
              <a16:creationId xmlns:a16="http://schemas.microsoft.com/office/drawing/2014/main" id="{A9F6A5A1-B067-47DB-BFB3-D99B8B699D3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2527" name="Flowchart: Connector 2526">
          <a:extLst>
            <a:ext uri="{FF2B5EF4-FFF2-40B4-BE49-F238E27FC236}">
              <a16:creationId xmlns:a16="http://schemas.microsoft.com/office/drawing/2014/main" id="{622FF337-164B-45D7-8763-788D9EA1BE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2528" name="Flowchart: Connector 2527">
          <a:extLst>
            <a:ext uri="{FF2B5EF4-FFF2-40B4-BE49-F238E27FC236}">
              <a16:creationId xmlns:a16="http://schemas.microsoft.com/office/drawing/2014/main" id="{89264C0C-CF31-401B-B64A-F47F09AE06A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2529" name="Bevel 1062">
          <a:extLst>
            <a:ext uri="{FF2B5EF4-FFF2-40B4-BE49-F238E27FC236}">
              <a16:creationId xmlns:a16="http://schemas.microsoft.com/office/drawing/2014/main" id="{48062121-0C38-4F2E-881D-2FC9FD682C3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2530" name="Flowchart: Connector 2529">
          <a:extLst>
            <a:ext uri="{FF2B5EF4-FFF2-40B4-BE49-F238E27FC236}">
              <a16:creationId xmlns:a16="http://schemas.microsoft.com/office/drawing/2014/main" id="{D4525C16-61D2-4B01-BCF1-45ACED0A335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2531" name="Flowchart: Connector 2530">
          <a:extLst>
            <a:ext uri="{FF2B5EF4-FFF2-40B4-BE49-F238E27FC236}">
              <a16:creationId xmlns:a16="http://schemas.microsoft.com/office/drawing/2014/main" id="{D9324696-B79F-4413-98E9-B0163D2AFD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2532" name="Flowchart: Connector 2531">
          <a:extLst>
            <a:ext uri="{FF2B5EF4-FFF2-40B4-BE49-F238E27FC236}">
              <a16:creationId xmlns:a16="http://schemas.microsoft.com/office/drawing/2014/main" id="{CCC2A971-0B30-43C3-ABD5-0803D08D4B3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2533" name="Flowchart: Connector 2532">
          <a:extLst>
            <a:ext uri="{FF2B5EF4-FFF2-40B4-BE49-F238E27FC236}">
              <a16:creationId xmlns:a16="http://schemas.microsoft.com/office/drawing/2014/main" id="{10D85A74-A5F6-4901-89DD-2204B61A6B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2534" name="Bevel 1042">
          <a:extLst>
            <a:ext uri="{FF2B5EF4-FFF2-40B4-BE49-F238E27FC236}">
              <a16:creationId xmlns:a16="http://schemas.microsoft.com/office/drawing/2014/main" id="{27EDCD2C-D1C7-47C9-BA70-0AE0D33DA75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2535" name="Flowchart: Connector 2534">
          <a:extLst>
            <a:ext uri="{FF2B5EF4-FFF2-40B4-BE49-F238E27FC236}">
              <a16:creationId xmlns:a16="http://schemas.microsoft.com/office/drawing/2014/main" id="{B8617D33-6D6C-4745-A3C3-22732C4ED79C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2536" name="Flowchart: Connector 2535">
          <a:extLst>
            <a:ext uri="{FF2B5EF4-FFF2-40B4-BE49-F238E27FC236}">
              <a16:creationId xmlns:a16="http://schemas.microsoft.com/office/drawing/2014/main" id="{535E1786-4D20-426E-A0C4-A1448E4B8A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2537" name="Flowchart: Connector 2536">
          <a:extLst>
            <a:ext uri="{FF2B5EF4-FFF2-40B4-BE49-F238E27FC236}">
              <a16:creationId xmlns:a16="http://schemas.microsoft.com/office/drawing/2014/main" id="{268D64EB-9A14-4C75-9CFA-58228E3C032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2538" name="Flowchart: Connector 2537">
          <a:extLst>
            <a:ext uri="{FF2B5EF4-FFF2-40B4-BE49-F238E27FC236}">
              <a16:creationId xmlns:a16="http://schemas.microsoft.com/office/drawing/2014/main" id="{0F85E4C4-F2EF-4544-9514-D9C6E05B08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2539" name="Bevel 1047">
          <a:extLst>
            <a:ext uri="{FF2B5EF4-FFF2-40B4-BE49-F238E27FC236}">
              <a16:creationId xmlns:a16="http://schemas.microsoft.com/office/drawing/2014/main" id="{69913CA9-5799-4816-8D8F-A50E4977ADD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2540" name="Flowchart: Connector 2539">
          <a:extLst>
            <a:ext uri="{FF2B5EF4-FFF2-40B4-BE49-F238E27FC236}">
              <a16:creationId xmlns:a16="http://schemas.microsoft.com/office/drawing/2014/main" id="{54093FF9-F6E2-46CD-A019-C8EAA180055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2541" name="Flowchart: Connector 2540">
          <a:extLst>
            <a:ext uri="{FF2B5EF4-FFF2-40B4-BE49-F238E27FC236}">
              <a16:creationId xmlns:a16="http://schemas.microsoft.com/office/drawing/2014/main" id="{64DA18E5-DF28-4DBF-90F5-12BE44C15C7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2542" name="Flowchart: Connector 2541">
          <a:extLst>
            <a:ext uri="{FF2B5EF4-FFF2-40B4-BE49-F238E27FC236}">
              <a16:creationId xmlns:a16="http://schemas.microsoft.com/office/drawing/2014/main" id="{8FFFB664-48AF-4562-A3CE-DE764FE1A2C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2543" name="Flowchart: Connector 2542">
          <a:extLst>
            <a:ext uri="{FF2B5EF4-FFF2-40B4-BE49-F238E27FC236}">
              <a16:creationId xmlns:a16="http://schemas.microsoft.com/office/drawing/2014/main" id="{A6DB93B3-7CB6-4015-A817-1E72CD8E183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2544" name="Bevel 1057">
          <a:extLst>
            <a:ext uri="{FF2B5EF4-FFF2-40B4-BE49-F238E27FC236}">
              <a16:creationId xmlns:a16="http://schemas.microsoft.com/office/drawing/2014/main" id="{7F3DFCFD-05B4-430A-AA65-28004CB89CB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2545" name="Flowchart: Connector 2544">
          <a:extLst>
            <a:ext uri="{FF2B5EF4-FFF2-40B4-BE49-F238E27FC236}">
              <a16:creationId xmlns:a16="http://schemas.microsoft.com/office/drawing/2014/main" id="{696FD435-DA6F-4452-8424-F9CD5952711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2546" name="Flowchart: Connector 2545">
          <a:extLst>
            <a:ext uri="{FF2B5EF4-FFF2-40B4-BE49-F238E27FC236}">
              <a16:creationId xmlns:a16="http://schemas.microsoft.com/office/drawing/2014/main" id="{6108FDD6-C000-415F-8311-92E27596777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2547" name="Flowchart: Connector 2546">
          <a:extLst>
            <a:ext uri="{FF2B5EF4-FFF2-40B4-BE49-F238E27FC236}">
              <a16:creationId xmlns:a16="http://schemas.microsoft.com/office/drawing/2014/main" id="{B5CAA324-BC12-40E9-8310-C41B1AB785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2548" name="Flowchart: Connector 2547">
          <a:extLst>
            <a:ext uri="{FF2B5EF4-FFF2-40B4-BE49-F238E27FC236}">
              <a16:creationId xmlns:a16="http://schemas.microsoft.com/office/drawing/2014/main" id="{739F6C38-8316-477B-B0E3-3AB7A78F189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2549" name="Bevel 1062">
          <a:extLst>
            <a:ext uri="{FF2B5EF4-FFF2-40B4-BE49-F238E27FC236}">
              <a16:creationId xmlns:a16="http://schemas.microsoft.com/office/drawing/2014/main" id="{55239348-32EC-453B-A841-54EC5AD495E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2550" name="Flowchart: Connector 2549">
          <a:extLst>
            <a:ext uri="{FF2B5EF4-FFF2-40B4-BE49-F238E27FC236}">
              <a16:creationId xmlns:a16="http://schemas.microsoft.com/office/drawing/2014/main" id="{C5E58022-6F34-4C74-AA13-CB01A5A97E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2551" name="Flowchart: Connector 2550">
          <a:extLst>
            <a:ext uri="{FF2B5EF4-FFF2-40B4-BE49-F238E27FC236}">
              <a16:creationId xmlns:a16="http://schemas.microsoft.com/office/drawing/2014/main" id="{BEDFE2CE-7A6D-49E5-8E93-36B58A2BAA8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2552" name="Flowchart: Connector 2551">
          <a:extLst>
            <a:ext uri="{FF2B5EF4-FFF2-40B4-BE49-F238E27FC236}">
              <a16:creationId xmlns:a16="http://schemas.microsoft.com/office/drawing/2014/main" id="{343C9055-A623-41A4-B886-ECDCCF3815B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2553" name="Flowchart: Connector 2552">
          <a:extLst>
            <a:ext uri="{FF2B5EF4-FFF2-40B4-BE49-F238E27FC236}">
              <a16:creationId xmlns:a16="http://schemas.microsoft.com/office/drawing/2014/main" id="{E6D8758A-6718-4EE7-B87E-C30B46DBE94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2554" name="Bevel 1042">
          <a:extLst>
            <a:ext uri="{FF2B5EF4-FFF2-40B4-BE49-F238E27FC236}">
              <a16:creationId xmlns:a16="http://schemas.microsoft.com/office/drawing/2014/main" id="{3A96AE25-6EAC-4B5F-AAD1-78A04E26E25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2555" name="Flowchart: Connector 2554">
          <a:extLst>
            <a:ext uri="{FF2B5EF4-FFF2-40B4-BE49-F238E27FC236}">
              <a16:creationId xmlns:a16="http://schemas.microsoft.com/office/drawing/2014/main" id="{3C0F5D91-7337-4475-933F-FE5E5E037EB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2556" name="Flowchart: Connector 2555">
          <a:extLst>
            <a:ext uri="{FF2B5EF4-FFF2-40B4-BE49-F238E27FC236}">
              <a16:creationId xmlns:a16="http://schemas.microsoft.com/office/drawing/2014/main" id="{4E110C1B-64C5-4A86-BE6E-43777D46FA15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2557" name="Flowchart: Connector 2556">
          <a:extLst>
            <a:ext uri="{FF2B5EF4-FFF2-40B4-BE49-F238E27FC236}">
              <a16:creationId xmlns:a16="http://schemas.microsoft.com/office/drawing/2014/main" id="{0EE1864E-40FE-4F55-A509-1D450BE7AB6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2558" name="Flowchart: Connector 2557">
          <a:extLst>
            <a:ext uri="{FF2B5EF4-FFF2-40B4-BE49-F238E27FC236}">
              <a16:creationId xmlns:a16="http://schemas.microsoft.com/office/drawing/2014/main" id="{39B04C18-8167-4859-AAA9-AF6A01E63DB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2559" name="Bevel 1047">
          <a:extLst>
            <a:ext uri="{FF2B5EF4-FFF2-40B4-BE49-F238E27FC236}">
              <a16:creationId xmlns:a16="http://schemas.microsoft.com/office/drawing/2014/main" id="{2097BEAC-DF1F-49F4-B61A-0ACF23DB77E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2560" name="Flowchart: Connector 2559">
          <a:extLst>
            <a:ext uri="{FF2B5EF4-FFF2-40B4-BE49-F238E27FC236}">
              <a16:creationId xmlns:a16="http://schemas.microsoft.com/office/drawing/2014/main" id="{BC256D4D-DA17-4624-B34B-9937EA02B8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2561" name="Flowchart: Connector 2560">
          <a:extLst>
            <a:ext uri="{FF2B5EF4-FFF2-40B4-BE49-F238E27FC236}">
              <a16:creationId xmlns:a16="http://schemas.microsoft.com/office/drawing/2014/main" id="{8A0ECB7D-3464-41E3-A18F-1B1531618E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2562" name="Flowchart: Connector 2561">
          <a:extLst>
            <a:ext uri="{FF2B5EF4-FFF2-40B4-BE49-F238E27FC236}">
              <a16:creationId xmlns:a16="http://schemas.microsoft.com/office/drawing/2014/main" id="{05B3995B-6B3B-4EF3-B89C-94E61CEB401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2563" name="Flowchart: Connector 2562">
          <a:extLst>
            <a:ext uri="{FF2B5EF4-FFF2-40B4-BE49-F238E27FC236}">
              <a16:creationId xmlns:a16="http://schemas.microsoft.com/office/drawing/2014/main" id="{BC2022E9-927F-4645-A2E9-B83D87CE49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2564" name="Bevel 1057">
          <a:extLst>
            <a:ext uri="{FF2B5EF4-FFF2-40B4-BE49-F238E27FC236}">
              <a16:creationId xmlns:a16="http://schemas.microsoft.com/office/drawing/2014/main" id="{520E027A-46AC-4B9A-8689-420B170438F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2565" name="Flowchart: Connector 2564">
          <a:extLst>
            <a:ext uri="{FF2B5EF4-FFF2-40B4-BE49-F238E27FC236}">
              <a16:creationId xmlns:a16="http://schemas.microsoft.com/office/drawing/2014/main" id="{376B2942-03FA-4B1D-B369-4C6AB2FB51D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2566" name="Flowchart: Connector 2565">
          <a:extLst>
            <a:ext uri="{FF2B5EF4-FFF2-40B4-BE49-F238E27FC236}">
              <a16:creationId xmlns:a16="http://schemas.microsoft.com/office/drawing/2014/main" id="{C611FAC3-42E2-4E08-8C02-ADB7B0D62FE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2567" name="Flowchart: Connector 2566">
          <a:extLst>
            <a:ext uri="{FF2B5EF4-FFF2-40B4-BE49-F238E27FC236}">
              <a16:creationId xmlns:a16="http://schemas.microsoft.com/office/drawing/2014/main" id="{A7A3808D-6E5D-471F-890D-FDE18DB637A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2568" name="Flowchart: Connector 2567">
          <a:extLst>
            <a:ext uri="{FF2B5EF4-FFF2-40B4-BE49-F238E27FC236}">
              <a16:creationId xmlns:a16="http://schemas.microsoft.com/office/drawing/2014/main" id="{F786D6C2-5A82-43EF-97CB-EE68344E931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2569" name="Bevel 1062">
          <a:extLst>
            <a:ext uri="{FF2B5EF4-FFF2-40B4-BE49-F238E27FC236}">
              <a16:creationId xmlns:a16="http://schemas.microsoft.com/office/drawing/2014/main" id="{925304EA-EEF4-4870-9817-9BBF9389DF8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2570" name="Flowchart: Connector 2569">
          <a:extLst>
            <a:ext uri="{FF2B5EF4-FFF2-40B4-BE49-F238E27FC236}">
              <a16:creationId xmlns:a16="http://schemas.microsoft.com/office/drawing/2014/main" id="{D3ECEE03-2BEB-4660-BFAB-066E5C500A4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2571" name="Flowchart: Connector 2570">
          <a:extLst>
            <a:ext uri="{FF2B5EF4-FFF2-40B4-BE49-F238E27FC236}">
              <a16:creationId xmlns:a16="http://schemas.microsoft.com/office/drawing/2014/main" id="{3D0D1C84-A911-432F-84D4-6A0B989F56E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2572" name="Flowchart: Connector 2571">
          <a:extLst>
            <a:ext uri="{FF2B5EF4-FFF2-40B4-BE49-F238E27FC236}">
              <a16:creationId xmlns:a16="http://schemas.microsoft.com/office/drawing/2014/main" id="{94B8C687-E355-4CF2-ACEA-E16560205A7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2573" name="Flowchart: Connector 2572">
          <a:extLst>
            <a:ext uri="{FF2B5EF4-FFF2-40B4-BE49-F238E27FC236}">
              <a16:creationId xmlns:a16="http://schemas.microsoft.com/office/drawing/2014/main" id="{2BA68F64-B98F-4B03-BBE1-852057579CB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2574" name="Bevel 1042">
          <a:extLst>
            <a:ext uri="{FF2B5EF4-FFF2-40B4-BE49-F238E27FC236}">
              <a16:creationId xmlns:a16="http://schemas.microsoft.com/office/drawing/2014/main" id="{DE25B05D-3A0C-4283-89A7-6D01241204B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2575" name="Flowchart: Connector 2574">
          <a:extLst>
            <a:ext uri="{FF2B5EF4-FFF2-40B4-BE49-F238E27FC236}">
              <a16:creationId xmlns:a16="http://schemas.microsoft.com/office/drawing/2014/main" id="{7C1F7C0A-8A53-4739-A33D-7EEC10FD29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2576" name="Flowchart: Connector 2575">
          <a:extLst>
            <a:ext uri="{FF2B5EF4-FFF2-40B4-BE49-F238E27FC236}">
              <a16:creationId xmlns:a16="http://schemas.microsoft.com/office/drawing/2014/main" id="{6D7FDCFC-F365-4CE0-8334-BCF505BB640A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2577" name="Flowchart: Connector 2576">
          <a:extLst>
            <a:ext uri="{FF2B5EF4-FFF2-40B4-BE49-F238E27FC236}">
              <a16:creationId xmlns:a16="http://schemas.microsoft.com/office/drawing/2014/main" id="{9C5ACA1F-D6DE-4271-9B1F-6C7943C19DBF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2578" name="Flowchart: Connector 2577">
          <a:extLst>
            <a:ext uri="{FF2B5EF4-FFF2-40B4-BE49-F238E27FC236}">
              <a16:creationId xmlns:a16="http://schemas.microsoft.com/office/drawing/2014/main" id="{8F5E0B29-9373-49E7-A233-61543180221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2579" name="Bevel 1047">
          <a:extLst>
            <a:ext uri="{FF2B5EF4-FFF2-40B4-BE49-F238E27FC236}">
              <a16:creationId xmlns:a16="http://schemas.microsoft.com/office/drawing/2014/main" id="{C740083E-963F-4900-BFFD-99057220F7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2580" name="Flowchart: Connector 2579">
          <a:extLst>
            <a:ext uri="{FF2B5EF4-FFF2-40B4-BE49-F238E27FC236}">
              <a16:creationId xmlns:a16="http://schemas.microsoft.com/office/drawing/2014/main" id="{BFFF4091-03AB-4F60-B3B8-2BD2C2F907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2581" name="Flowchart: Connector 2580">
          <a:extLst>
            <a:ext uri="{FF2B5EF4-FFF2-40B4-BE49-F238E27FC236}">
              <a16:creationId xmlns:a16="http://schemas.microsoft.com/office/drawing/2014/main" id="{032CE747-A594-4500-BE9D-6E064715DF53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2582" name="Flowchart: Connector 2581">
          <a:extLst>
            <a:ext uri="{FF2B5EF4-FFF2-40B4-BE49-F238E27FC236}">
              <a16:creationId xmlns:a16="http://schemas.microsoft.com/office/drawing/2014/main" id="{DE0C05FB-097E-4C34-8260-798B6B2350A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2583" name="Flowchart: Connector 2582">
          <a:extLst>
            <a:ext uri="{FF2B5EF4-FFF2-40B4-BE49-F238E27FC236}">
              <a16:creationId xmlns:a16="http://schemas.microsoft.com/office/drawing/2014/main" id="{9717A808-A070-4F46-8879-800CF89CC9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2584" name="Bevel 1057">
          <a:extLst>
            <a:ext uri="{FF2B5EF4-FFF2-40B4-BE49-F238E27FC236}">
              <a16:creationId xmlns:a16="http://schemas.microsoft.com/office/drawing/2014/main" id="{3F3C7C20-E6AC-48F0-8212-D0E4217FE94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2585" name="Flowchart: Connector 2584">
          <a:extLst>
            <a:ext uri="{FF2B5EF4-FFF2-40B4-BE49-F238E27FC236}">
              <a16:creationId xmlns:a16="http://schemas.microsoft.com/office/drawing/2014/main" id="{4FC223CC-C5D4-4E18-99F9-5C36BB54ABF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2586" name="Flowchart: Connector 2585">
          <a:extLst>
            <a:ext uri="{FF2B5EF4-FFF2-40B4-BE49-F238E27FC236}">
              <a16:creationId xmlns:a16="http://schemas.microsoft.com/office/drawing/2014/main" id="{37A8B46D-7610-447C-A6CB-3F371B98EFE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2587" name="Flowchart: Connector 2586">
          <a:extLst>
            <a:ext uri="{FF2B5EF4-FFF2-40B4-BE49-F238E27FC236}">
              <a16:creationId xmlns:a16="http://schemas.microsoft.com/office/drawing/2014/main" id="{DCAC68EF-4C0B-44E4-88E3-AA64AFB76BC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2588" name="Flowchart: Connector 2587">
          <a:extLst>
            <a:ext uri="{FF2B5EF4-FFF2-40B4-BE49-F238E27FC236}">
              <a16:creationId xmlns:a16="http://schemas.microsoft.com/office/drawing/2014/main" id="{64F8A476-7415-4A1D-8A29-43318952C11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2589" name="Bevel 1062">
          <a:extLst>
            <a:ext uri="{FF2B5EF4-FFF2-40B4-BE49-F238E27FC236}">
              <a16:creationId xmlns:a16="http://schemas.microsoft.com/office/drawing/2014/main" id="{DC705DC2-1C05-4817-BDBE-F4668B87402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2590" name="Flowchart: Connector 2589">
          <a:extLst>
            <a:ext uri="{FF2B5EF4-FFF2-40B4-BE49-F238E27FC236}">
              <a16:creationId xmlns:a16="http://schemas.microsoft.com/office/drawing/2014/main" id="{53CB9EF9-9FA3-4118-A70E-8286C7B5C8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2591" name="Flowchart: Connector 2590">
          <a:extLst>
            <a:ext uri="{FF2B5EF4-FFF2-40B4-BE49-F238E27FC236}">
              <a16:creationId xmlns:a16="http://schemas.microsoft.com/office/drawing/2014/main" id="{708EB394-E65F-4DEE-A637-5B29BC8596E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2592" name="Flowchart: Connector 2591">
          <a:extLst>
            <a:ext uri="{FF2B5EF4-FFF2-40B4-BE49-F238E27FC236}">
              <a16:creationId xmlns:a16="http://schemas.microsoft.com/office/drawing/2014/main" id="{05D860A1-18E3-41EF-B064-A4566015CEA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2593" name="Flowchart: Connector 2592">
          <a:extLst>
            <a:ext uri="{FF2B5EF4-FFF2-40B4-BE49-F238E27FC236}">
              <a16:creationId xmlns:a16="http://schemas.microsoft.com/office/drawing/2014/main" id="{A169A620-6110-4702-9093-B3C23A91426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2594" name="Bevel 1042">
          <a:extLst>
            <a:ext uri="{FF2B5EF4-FFF2-40B4-BE49-F238E27FC236}">
              <a16:creationId xmlns:a16="http://schemas.microsoft.com/office/drawing/2014/main" id="{9748BB74-90C2-422D-A2EA-DB7E9269A8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2595" name="Flowchart: Connector 2594">
          <a:extLst>
            <a:ext uri="{FF2B5EF4-FFF2-40B4-BE49-F238E27FC236}">
              <a16:creationId xmlns:a16="http://schemas.microsoft.com/office/drawing/2014/main" id="{986B9659-A366-4BC1-AA3D-65B00B3460B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2596" name="Flowchart: Connector 2595">
          <a:extLst>
            <a:ext uri="{FF2B5EF4-FFF2-40B4-BE49-F238E27FC236}">
              <a16:creationId xmlns:a16="http://schemas.microsoft.com/office/drawing/2014/main" id="{FA41D5DB-57C4-42E2-9AA9-BDA3231F713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2597" name="Flowchart: Connector 2596">
          <a:extLst>
            <a:ext uri="{FF2B5EF4-FFF2-40B4-BE49-F238E27FC236}">
              <a16:creationId xmlns:a16="http://schemas.microsoft.com/office/drawing/2014/main" id="{A279BA00-0F84-475B-A592-A8442C93CB9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2598" name="Flowchart: Connector 2597">
          <a:extLst>
            <a:ext uri="{FF2B5EF4-FFF2-40B4-BE49-F238E27FC236}">
              <a16:creationId xmlns:a16="http://schemas.microsoft.com/office/drawing/2014/main" id="{B759ACB0-F5C7-42C2-9E8D-5DBBC65036B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2599" name="Bevel 1047">
          <a:extLst>
            <a:ext uri="{FF2B5EF4-FFF2-40B4-BE49-F238E27FC236}">
              <a16:creationId xmlns:a16="http://schemas.microsoft.com/office/drawing/2014/main" id="{1874A505-6B80-4758-95DD-E3269269412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2600" name="Flowchart: Connector 2599">
          <a:extLst>
            <a:ext uri="{FF2B5EF4-FFF2-40B4-BE49-F238E27FC236}">
              <a16:creationId xmlns:a16="http://schemas.microsoft.com/office/drawing/2014/main" id="{DC3B9383-1CAF-487F-8EFF-CA76E30BC3B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2601" name="Flowchart: Connector 2600">
          <a:extLst>
            <a:ext uri="{FF2B5EF4-FFF2-40B4-BE49-F238E27FC236}">
              <a16:creationId xmlns:a16="http://schemas.microsoft.com/office/drawing/2014/main" id="{B316B9D9-E202-4BE1-B37B-802DDF4128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2602" name="Flowchart: Connector 2601">
          <a:extLst>
            <a:ext uri="{FF2B5EF4-FFF2-40B4-BE49-F238E27FC236}">
              <a16:creationId xmlns:a16="http://schemas.microsoft.com/office/drawing/2014/main" id="{415B8E10-6D7E-44C0-A03C-FA4956D8248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2603" name="Flowchart: Connector 2602">
          <a:extLst>
            <a:ext uri="{FF2B5EF4-FFF2-40B4-BE49-F238E27FC236}">
              <a16:creationId xmlns:a16="http://schemas.microsoft.com/office/drawing/2014/main" id="{75FED83E-1C82-4FBB-936A-E0502F8446F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2604" name="Bevel 1057">
          <a:extLst>
            <a:ext uri="{FF2B5EF4-FFF2-40B4-BE49-F238E27FC236}">
              <a16:creationId xmlns:a16="http://schemas.microsoft.com/office/drawing/2014/main" id="{E5B13305-1443-4706-B4FE-5F72B476B90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2605" name="Flowchart: Connector 2604">
          <a:extLst>
            <a:ext uri="{FF2B5EF4-FFF2-40B4-BE49-F238E27FC236}">
              <a16:creationId xmlns:a16="http://schemas.microsoft.com/office/drawing/2014/main" id="{AC4706BC-652F-456D-9B6C-23914F06603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2606" name="Flowchart: Connector 2605">
          <a:extLst>
            <a:ext uri="{FF2B5EF4-FFF2-40B4-BE49-F238E27FC236}">
              <a16:creationId xmlns:a16="http://schemas.microsoft.com/office/drawing/2014/main" id="{306C23FD-8E95-4AE4-82F5-CAEB3F316FA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2607" name="Flowchart: Connector 2606">
          <a:extLst>
            <a:ext uri="{FF2B5EF4-FFF2-40B4-BE49-F238E27FC236}">
              <a16:creationId xmlns:a16="http://schemas.microsoft.com/office/drawing/2014/main" id="{58C16455-D9D3-40B8-9165-7C66BF81251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2608" name="Flowchart: Connector 2607">
          <a:extLst>
            <a:ext uri="{FF2B5EF4-FFF2-40B4-BE49-F238E27FC236}">
              <a16:creationId xmlns:a16="http://schemas.microsoft.com/office/drawing/2014/main" id="{C2423DBA-E416-430B-BF57-51CA0C25C48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2609" name="Bevel 1062">
          <a:extLst>
            <a:ext uri="{FF2B5EF4-FFF2-40B4-BE49-F238E27FC236}">
              <a16:creationId xmlns:a16="http://schemas.microsoft.com/office/drawing/2014/main" id="{09A7B420-FEE9-4106-BB74-D9AC52F0ED3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2610" name="Flowchart: Connector 2609">
          <a:extLst>
            <a:ext uri="{FF2B5EF4-FFF2-40B4-BE49-F238E27FC236}">
              <a16:creationId xmlns:a16="http://schemas.microsoft.com/office/drawing/2014/main" id="{9FDD1C17-1F03-4D6A-82DE-10E5165B0C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2611" name="Flowchart: Connector 2610">
          <a:extLst>
            <a:ext uri="{FF2B5EF4-FFF2-40B4-BE49-F238E27FC236}">
              <a16:creationId xmlns:a16="http://schemas.microsoft.com/office/drawing/2014/main" id="{4EE1824D-ED20-47EC-890F-E67E96446E5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2612" name="Flowchart: Connector 2611">
          <a:extLst>
            <a:ext uri="{FF2B5EF4-FFF2-40B4-BE49-F238E27FC236}">
              <a16:creationId xmlns:a16="http://schemas.microsoft.com/office/drawing/2014/main" id="{F4FDB2AD-9CEF-46C8-8CB6-C36DCA5BAA1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2613" name="Flowchart: Connector 2612">
          <a:extLst>
            <a:ext uri="{FF2B5EF4-FFF2-40B4-BE49-F238E27FC236}">
              <a16:creationId xmlns:a16="http://schemas.microsoft.com/office/drawing/2014/main" id="{B2E67D53-96C8-4ACD-B5D4-22F4BA0784E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2614" name="Bevel 1042">
          <a:extLst>
            <a:ext uri="{FF2B5EF4-FFF2-40B4-BE49-F238E27FC236}">
              <a16:creationId xmlns:a16="http://schemas.microsoft.com/office/drawing/2014/main" id="{A69E411A-2DC7-40DB-9F02-AF5D3BBEE34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2615" name="Flowchart: Connector 2614">
          <a:extLst>
            <a:ext uri="{FF2B5EF4-FFF2-40B4-BE49-F238E27FC236}">
              <a16:creationId xmlns:a16="http://schemas.microsoft.com/office/drawing/2014/main" id="{6DDCEE56-29F8-47BF-886C-0FC08C90BDB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2616" name="Flowchart: Connector 2615">
          <a:extLst>
            <a:ext uri="{FF2B5EF4-FFF2-40B4-BE49-F238E27FC236}">
              <a16:creationId xmlns:a16="http://schemas.microsoft.com/office/drawing/2014/main" id="{50DD4D7C-B338-4716-BE0F-D5005BB4D6B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2617" name="Flowchart: Connector 2616">
          <a:extLst>
            <a:ext uri="{FF2B5EF4-FFF2-40B4-BE49-F238E27FC236}">
              <a16:creationId xmlns:a16="http://schemas.microsoft.com/office/drawing/2014/main" id="{36D54939-30E7-4CC5-AB3B-4ADE53C36A0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2618" name="Flowchart: Connector 2617">
          <a:extLst>
            <a:ext uri="{FF2B5EF4-FFF2-40B4-BE49-F238E27FC236}">
              <a16:creationId xmlns:a16="http://schemas.microsoft.com/office/drawing/2014/main" id="{1A248075-95B9-4E3A-B588-49B3FECCFF2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2619" name="Bevel 1047">
          <a:extLst>
            <a:ext uri="{FF2B5EF4-FFF2-40B4-BE49-F238E27FC236}">
              <a16:creationId xmlns:a16="http://schemas.microsoft.com/office/drawing/2014/main" id="{B810F975-73A0-4055-835E-0E05E30026A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2620" name="Flowchart: Connector 2619">
          <a:extLst>
            <a:ext uri="{FF2B5EF4-FFF2-40B4-BE49-F238E27FC236}">
              <a16:creationId xmlns:a16="http://schemas.microsoft.com/office/drawing/2014/main" id="{E1025979-84A4-4F24-8E4F-04DBA5464E6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2621" name="Flowchart: Connector 2620">
          <a:extLst>
            <a:ext uri="{FF2B5EF4-FFF2-40B4-BE49-F238E27FC236}">
              <a16:creationId xmlns:a16="http://schemas.microsoft.com/office/drawing/2014/main" id="{1E446E72-CE52-458D-9323-5B7C03C9ADF9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2622" name="Flowchart: Connector 2621">
          <a:extLst>
            <a:ext uri="{FF2B5EF4-FFF2-40B4-BE49-F238E27FC236}">
              <a16:creationId xmlns:a16="http://schemas.microsoft.com/office/drawing/2014/main" id="{43356B0C-F814-43F3-B0B6-0DA2D7B7266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2623" name="Flowchart: Connector 2622">
          <a:extLst>
            <a:ext uri="{FF2B5EF4-FFF2-40B4-BE49-F238E27FC236}">
              <a16:creationId xmlns:a16="http://schemas.microsoft.com/office/drawing/2014/main" id="{9A03CE1B-6200-4AFA-B2F0-2D3598503680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2624" name="Bevel 1057">
          <a:extLst>
            <a:ext uri="{FF2B5EF4-FFF2-40B4-BE49-F238E27FC236}">
              <a16:creationId xmlns:a16="http://schemas.microsoft.com/office/drawing/2014/main" id="{1469EB7E-219E-4914-858B-4918A0CE266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2625" name="Flowchart: Connector 2624">
          <a:extLst>
            <a:ext uri="{FF2B5EF4-FFF2-40B4-BE49-F238E27FC236}">
              <a16:creationId xmlns:a16="http://schemas.microsoft.com/office/drawing/2014/main" id="{0EE8C080-9D66-4A7D-9D05-598AAE44D63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2626" name="Flowchart: Connector 2625">
          <a:extLst>
            <a:ext uri="{FF2B5EF4-FFF2-40B4-BE49-F238E27FC236}">
              <a16:creationId xmlns:a16="http://schemas.microsoft.com/office/drawing/2014/main" id="{776195BE-713E-40CB-909E-6D38BA03B05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2627" name="Flowchart: Connector 2626">
          <a:extLst>
            <a:ext uri="{FF2B5EF4-FFF2-40B4-BE49-F238E27FC236}">
              <a16:creationId xmlns:a16="http://schemas.microsoft.com/office/drawing/2014/main" id="{C30DB65D-8EF6-4A3A-BAB7-676C44EA39F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2628" name="Flowchart: Connector 2627">
          <a:extLst>
            <a:ext uri="{FF2B5EF4-FFF2-40B4-BE49-F238E27FC236}">
              <a16:creationId xmlns:a16="http://schemas.microsoft.com/office/drawing/2014/main" id="{E17153A0-C57F-44B2-BA02-11CC5D57E38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2629" name="Bevel 1062">
          <a:extLst>
            <a:ext uri="{FF2B5EF4-FFF2-40B4-BE49-F238E27FC236}">
              <a16:creationId xmlns:a16="http://schemas.microsoft.com/office/drawing/2014/main" id="{F6952F8A-9DF1-48A6-B210-4BD839FAF06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2630" name="Flowchart: Connector 2629">
          <a:extLst>
            <a:ext uri="{FF2B5EF4-FFF2-40B4-BE49-F238E27FC236}">
              <a16:creationId xmlns:a16="http://schemas.microsoft.com/office/drawing/2014/main" id="{C498EF66-3487-4523-AEBD-8B166C38726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2631" name="Flowchart: Connector 2630">
          <a:extLst>
            <a:ext uri="{FF2B5EF4-FFF2-40B4-BE49-F238E27FC236}">
              <a16:creationId xmlns:a16="http://schemas.microsoft.com/office/drawing/2014/main" id="{54E81206-D943-4AFC-BF26-E5191FDF1D1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2632" name="Flowchart: Connector 2631">
          <a:extLst>
            <a:ext uri="{FF2B5EF4-FFF2-40B4-BE49-F238E27FC236}">
              <a16:creationId xmlns:a16="http://schemas.microsoft.com/office/drawing/2014/main" id="{2B1E695A-D9A8-441A-A6DB-7ABA465716E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2633" name="Flowchart: Connector 2632">
          <a:extLst>
            <a:ext uri="{FF2B5EF4-FFF2-40B4-BE49-F238E27FC236}">
              <a16:creationId xmlns:a16="http://schemas.microsoft.com/office/drawing/2014/main" id="{448B98C4-0744-4827-95C5-B771F95FEB7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2634" name="Bevel 1042">
          <a:extLst>
            <a:ext uri="{FF2B5EF4-FFF2-40B4-BE49-F238E27FC236}">
              <a16:creationId xmlns:a16="http://schemas.microsoft.com/office/drawing/2014/main" id="{D8CFA85B-F5BD-4622-A952-2F4D628333D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2635" name="Flowchart: Connector 2634">
          <a:extLst>
            <a:ext uri="{FF2B5EF4-FFF2-40B4-BE49-F238E27FC236}">
              <a16:creationId xmlns:a16="http://schemas.microsoft.com/office/drawing/2014/main" id="{ACA17AFD-C07C-4F4D-9F1F-9ED2B5678A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2636" name="Flowchart: Connector 2635">
          <a:extLst>
            <a:ext uri="{FF2B5EF4-FFF2-40B4-BE49-F238E27FC236}">
              <a16:creationId xmlns:a16="http://schemas.microsoft.com/office/drawing/2014/main" id="{4CE3EB8E-87FF-47D8-92A9-921A9E88C9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2637" name="Flowchart: Connector 2636">
          <a:extLst>
            <a:ext uri="{FF2B5EF4-FFF2-40B4-BE49-F238E27FC236}">
              <a16:creationId xmlns:a16="http://schemas.microsoft.com/office/drawing/2014/main" id="{9C96D601-53A1-4F26-BBCA-C3FE79141B1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2638" name="Flowchart: Connector 2637">
          <a:extLst>
            <a:ext uri="{FF2B5EF4-FFF2-40B4-BE49-F238E27FC236}">
              <a16:creationId xmlns:a16="http://schemas.microsoft.com/office/drawing/2014/main" id="{1E83A596-296F-4D74-81A3-AEFBD3D0BD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2639" name="Bevel 1047">
          <a:extLst>
            <a:ext uri="{FF2B5EF4-FFF2-40B4-BE49-F238E27FC236}">
              <a16:creationId xmlns:a16="http://schemas.microsoft.com/office/drawing/2014/main" id="{FEB12153-9600-4886-B087-0C7CD958272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2640" name="Flowchart: Connector 2639">
          <a:extLst>
            <a:ext uri="{FF2B5EF4-FFF2-40B4-BE49-F238E27FC236}">
              <a16:creationId xmlns:a16="http://schemas.microsoft.com/office/drawing/2014/main" id="{3FD26448-D186-480F-92A2-91E0550AABD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2641" name="Flowchart: Connector 2640">
          <a:extLst>
            <a:ext uri="{FF2B5EF4-FFF2-40B4-BE49-F238E27FC236}">
              <a16:creationId xmlns:a16="http://schemas.microsoft.com/office/drawing/2014/main" id="{92B39F76-AF5F-421C-9E95-BA83FDF71EA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2642" name="Flowchart: Connector 2641">
          <a:extLst>
            <a:ext uri="{FF2B5EF4-FFF2-40B4-BE49-F238E27FC236}">
              <a16:creationId xmlns:a16="http://schemas.microsoft.com/office/drawing/2014/main" id="{5C438FF9-BE89-4D00-99E3-EB3D9A31B9F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2643" name="Flowchart: Connector 2642">
          <a:extLst>
            <a:ext uri="{FF2B5EF4-FFF2-40B4-BE49-F238E27FC236}">
              <a16:creationId xmlns:a16="http://schemas.microsoft.com/office/drawing/2014/main" id="{64F3DBA9-C189-4FF6-8B93-A138D63C718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2644" name="Bevel 1057">
          <a:extLst>
            <a:ext uri="{FF2B5EF4-FFF2-40B4-BE49-F238E27FC236}">
              <a16:creationId xmlns:a16="http://schemas.microsoft.com/office/drawing/2014/main" id="{119F43A0-85BC-400A-B065-282F1C1D66E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2645" name="Flowchart: Connector 2644">
          <a:extLst>
            <a:ext uri="{FF2B5EF4-FFF2-40B4-BE49-F238E27FC236}">
              <a16:creationId xmlns:a16="http://schemas.microsoft.com/office/drawing/2014/main" id="{C6E3DD01-B903-4D7C-9F16-AECDBF77A86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2646" name="Flowchart: Connector 2645">
          <a:extLst>
            <a:ext uri="{FF2B5EF4-FFF2-40B4-BE49-F238E27FC236}">
              <a16:creationId xmlns:a16="http://schemas.microsoft.com/office/drawing/2014/main" id="{D009C026-8E6C-4B17-B63E-32E37B27FA1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2647" name="Flowchart: Connector 2646">
          <a:extLst>
            <a:ext uri="{FF2B5EF4-FFF2-40B4-BE49-F238E27FC236}">
              <a16:creationId xmlns:a16="http://schemas.microsoft.com/office/drawing/2014/main" id="{F57E12A1-F8EC-4272-8DC0-E1AEFC50D70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2648" name="Flowchart: Connector 2647">
          <a:extLst>
            <a:ext uri="{FF2B5EF4-FFF2-40B4-BE49-F238E27FC236}">
              <a16:creationId xmlns:a16="http://schemas.microsoft.com/office/drawing/2014/main" id="{3FA2733A-FC60-4CFE-927E-DDEF7DFDB1A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2649" name="Bevel 1062">
          <a:extLst>
            <a:ext uri="{FF2B5EF4-FFF2-40B4-BE49-F238E27FC236}">
              <a16:creationId xmlns:a16="http://schemas.microsoft.com/office/drawing/2014/main" id="{F7559836-C13F-485C-9A82-21D2E42E122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2650" name="Flowchart: Connector 2649">
          <a:extLst>
            <a:ext uri="{FF2B5EF4-FFF2-40B4-BE49-F238E27FC236}">
              <a16:creationId xmlns:a16="http://schemas.microsoft.com/office/drawing/2014/main" id="{74B50931-6114-4B59-AE47-7D67CAE870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2651" name="Flowchart: Connector 2650">
          <a:extLst>
            <a:ext uri="{FF2B5EF4-FFF2-40B4-BE49-F238E27FC236}">
              <a16:creationId xmlns:a16="http://schemas.microsoft.com/office/drawing/2014/main" id="{ABB8A330-1FD8-4BA3-A300-2D2E5973FBD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2652" name="Flowchart: Connector 2651">
          <a:extLst>
            <a:ext uri="{FF2B5EF4-FFF2-40B4-BE49-F238E27FC236}">
              <a16:creationId xmlns:a16="http://schemas.microsoft.com/office/drawing/2014/main" id="{A7B48785-B295-4BEB-89B6-61EA57C5519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2653" name="Flowchart: Connector 2652">
          <a:extLst>
            <a:ext uri="{FF2B5EF4-FFF2-40B4-BE49-F238E27FC236}">
              <a16:creationId xmlns:a16="http://schemas.microsoft.com/office/drawing/2014/main" id="{0E0CFBFD-A436-4A79-B49B-983A4D6B862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2654" name="Bevel 1042">
          <a:extLst>
            <a:ext uri="{FF2B5EF4-FFF2-40B4-BE49-F238E27FC236}">
              <a16:creationId xmlns:a16="http://schemas.microsoft.com/office/drawing/2014/main" id="{70011F73-5323-4746-BE92-CB174039FDB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2655" name="Flowchart: Connector 2654">
          <a:extLst>
            <a:ext uri="{FF2B5EF4-FFF2-40B4-BE49-F238E27FC236}">
              <a16:creationId xmlns:a16="http://schemas.microsoft.com/office/drawing/2014/main" id="{ACEEDFD1-CBBE-4119-9839-34FB55D8A66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2656" name="Flowchart: Connector 2655">
          <a:extLst>
            <a:ext uri="{FF2B5EF4-FFF2-40B4-BE49-F238E27FC236}">
              <a16:creationId xmlns:a16="http://schemas.microsoft.com/office/drawing/2014/main" id="{BD15EB3F-B128-4396-83DA-475260BEDB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2657" name="Flowchart: Connector 2656">
          <a:extLst>
            <a:ext uri="{FF2B5EF4-FFF2-40B4-BE49-F238E27FC236}">
              <a16:creationId xmlns:a16="http://schemas.microsoft.com/office/drawing/2014/main" id="{B5781BE2-03A5-48E0-B774-4632673926B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2658" name="Flowchart: Connector 2657">
          <a:extLst>
            <a:ext uri="{FF2B5EF4-FFF2-40B4-BE49-F238E27FC236}">
              <a16:creationId xmlns:a16="http://schemas.microsoft.com/office/drawing/2014/main" id="{90A17E11-BDA1-45AF-AA2C-2E7EFD9BA0D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2659" name="Bevel 1047">
          <a:extLst>
            <a:ext uri="{FF2B5EF4-FFF2-40B4-BE49-F238E27FC236}">
              <a16:creationId xmlns:a16="http://schemas.microsoft.com/office/drawing/2014/main" id="{A695E156-54E3-4A65-88C7-F3F94437AA9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2660" name="Flowchart: Connector 2659">
          <a:extLst>
            <a:ext uri="{FF2B5EF4-FFF2-40B4-BE49-F238E27FC236}">
              <a16:creationId xmlns:a16="http://schemas.microsoft.com/office/drawing/2014/main" id="{A543B975-441E-4E91-9097-C342DBA83A4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2661" name="Flowchart: Connector 2660">
          <a:extLst>
            <a:ext uri="{FF2B5EF4-FFF2-40B4-BE49-F238E27FC236}">
              <a16:creationId xmlns:a16="http://schemas.microsoft.com/office/drawing/2014/main" id="{BDA1B80D-6575-4177-96A0-257B8A3CC9C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2662" name="Flowchart: Connector 2661">
          <a:extLst>
            <a:ext uri="{FF2B5EF4-FFF2-40B4-BE49-F238E27FC236}">
              <a16:creationId xmlns:a16="http://schemas.microsoft.com/office/drawing/2014/main" id="{3757B68C-A51D-481D-BAA0-16F08D46A2E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2663" name="Flowchart: Connector 2662">
          <a:extLst>
            <a:ext uri="{FF2B5EF4-FFF2-40B4-BE49-F238E27FC236}">
              <a16:creationId xmlns:a16="http://schemas.microsoft.com/office/drawing/2014/main" id="{3C7EFC4C-EA20-4E58-914C-C981601EF7C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2664" name="Bevel 1057">
          <a:extLst>
            <a:ext uri="{FF2B5EF4-FFF2-40B4-BE49-F238E27FC236}">
              <a16:creationId xmlns:a16="http://schemas.microsoft.com/office/drawing/2014/main" id="{F29A88AC-D169-42AD-9DC2-0D797B0466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2665" name="Flowchart: Connector 2664">
          <a:extLst>
            <a:ext uri="{FF2B5EF4-FFF2-40B4-BE49-F238E27FC236}">
              <a16:creationId xmlns:a16="http://schemas.microsoft.com/office/drawing/2014/main" id="{4A6FB60C-34A0-4245-96E4-D2ADA3D8D3B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2666" name="Flowchart: Connector 2665">
          <a:extLst>
            <a:ext uri="{FF2B5EF4-FFF2-40B4-BE49-F238E27FC236}">
              <a16:creationId xmlns:a16="http://schemas.microsoft.com/office/drawing/2014/main" id="{53C2F390-0340-4A1B-B0B5-BA2BFF9D7B6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2667" name="Flowchart: Connector 2666">
          <a:extLst>
            <a:ext uri="{FF2B5EF4-FFF2-40B4-BE49-F238E27FC236}">
              <a16:creationId xmlns:a16="http://schemas.microsoft.com/office/drawing/2014/main" id="{A3D27C7D-CC86-4476-A3C3-F52F86DF3F6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2668" name="Flowchart: Connector 2667">
          <a:extLst>
            <a:ext uri="{FF2B5EF4-FFF2-40B4-BE49-F238E27FC236}">
              <a16:creationId xmlns:a16="http://schemas.microsoft.com/office/drawing/2014/main" id="{445DA3A5-3053-47A2-9773-4A1D0FB79E2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2669" name="Bevel 1062">
          <a:extLst>
            <a:ext uri="{FF2B5EF4-FFF2-40B4-BE49-F238E27FC236}">
              <a16:creationId xmlns:a16="http://schemas.microsoft.com/office/drawing/2014/main" id="{7ABD6AFA-A15D-469F-8F32-BE544061279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2670" name="Flowchart: Connector 2669">
          <a:extLst>
            <a:ext uri="{FF2B5EF4-FFF2-40B4-BE49-F238E27FC236}">
              <a16:creationId xmlns:a16="http://schemas.microsoft.com/office/drawing/2014/main" id="{E013F3AD-62B5-4439-A7C6-E632425F33E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2671" name="Flowchart: Connector 2670">
          <a:extLst>
            <a:ext uri="{FF2B5EF4-FFF2-40B4-BE49-F238E27FC236}">
              <a16:creationId xmlns:a16="http://schemas.microsoft.com/office/drawing/2014/main" id="{82EF1998-C797-4493-9CFE-718178244D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2672" name="Flowchart: Connector 2671">
          <a:extLst>
            <a:ext uri="{FF2B5EF4-FFF2-40B4-BE49-F238E27FC236}">
              <a16:creationId xmlns:a16="http://schemas.microsoft.com/office/drawing/2014/main" id="{1C2F290B-46D5-4D71-8ACC-F626DEE6E91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2673" name="Flowchart: Connector 2672">
          <a:extLst>
            <a:ext uri="{FF2B5EF4-FFF2-40B4-BE49-F238E27FC236}">
              <a16:creationId xmlns:a16="http://schemas.microsoft.com/office/drawing/2014/main" id="{B1F95732-45E9-462C-B454-D1CA931C058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2674" name="Bevel 1042">
          <a:extLst>
            <a:ext uri="{FF2B5EF4-FFF2-40B4-BE49-F238E27FC236}">
              <a16:creationId xmlns:a16="http://schemas.microsoft.com/office/drawing/2014/main" id="{68DCAF10-8934-4DE5-BA72-AA0CE2CE8B5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2675" name="Flowchart: Connector 2674">
          <a:extLst>
            <a:ext uri="{FF2B5EF4-FFF2-40B4-BE49-F238E27FC236}">
              <a16:creationId xmlns:a16="http://schemas.microsoft.com/office/drawing/2014/main" id="{EFEB25C0-6893-41ED-880C-F3E04EB996E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2676" name="Flowchart: Connector 2675">
          <a:extLst>
            <a:ext uri="{FF2B5EF4-FFF2-40B4-BE49-F238E27FC236}">
              <a16:creationId xmlns:a16="http://schemas.microsoft.com/office/drawing/2014/main" id="{9FB38A07-5F08-4EC4-B0E8-5D8ACBDF415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2677" name="Flowchart: Connector 2676">
          <a:extLst>
            <a:ext uri="{FF2B5EF4-FFF2-40B4-BE49-F238E27FC236}">
              <a16:creationId xmlns:a16="http://schemas.microsoft.com/office/drawing/2014/main" id="{41EDD1D8-7846-4A95-B4A8-0100D4FB7AD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2678" name="Flowchart: Connector 2677">
          <a:extLst>
            <a:ext uri="{FF2B5EF4-FFF2-40B4-BE49-F238E27FC236}">
              <a16:creationId xmlns:a16="http://schemas.microsoft.com/office/drawing/2014/main" id="{424A0C61-B743-4DDC-B08F-B0CA19E87E3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2679" name="Bevel 1047">
          <a:extLst>
            <a:ext uri="{FF2B5EF4-FFF2-40B4-BE49-F238E27FC236}">
              <a16:creationId xmlns:a16="http://schemas.microsoft.com/office/drawing/2014/main" id="{A1F6A6A9-DD79-460C-A4E5-F9AE6D1D735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2680" name="Flowchart: Connector 2679">
          <a:extLst>
            <a:ext uri="{FF2B5EF4-FFF2-40B4-BE49-F238E27FC236}">
              <a16:creationId xmlns:a16="http://schemas.microsoft.com/office/drawing/2014/main" id="{90FD31E1-6A9D-42DC-9218-C05EA60791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2681" name="Flowchart: Connector 2680">
          <a:extLst>
            <a:ext uri="{FF2B5EF4-FFF2-40B4-BE49-F238E27FC236}">
              <a16:creationId xmlns:a16="http://schemas.microsoft.com/office/drawing/2014/main" id="{4E31461E-122A-4FBD-8DAE-2ADF75806AF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2682" name="Flowchart: Connector 2681">
          <a:extLst>
            <a:ext uri="{FF2B5EF4-FFF2-40B4-BE49-F238E27FC236}">
              <a16:creationId xmlns:a16="http://schemas.microsoft.com/office/drawing/2014/main" id="{07D1277F-A3A9-4E7D-AE15-01754DE3491E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2683" name="Flowchart: Connector 2682">
          <a:extLst>
            <a:ext uri="{FF2B5EF4-FFF2-40B4-BE49-F238E27FC236}">
              <a16:creationId xmlns:a16="http://schemas.microsoft.com/office/drawing/2014/main" id="{B0FF97E9-01FA-42F8-8790-485A3D79EC0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2684" name="Bevel 1057">
          <a:extLst>
            <a:ext uri="{FF2B5EF4-FFF2-40B4-BE49-F238E27FC236}">
              <a16:creationId xmlns:a16="http://schemas.microsoft.com/office/drawing/2014/main" id="{C20262F2-E7EC-4DF5-A8CE-B0B5D69CBCF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2685" name="Flowchart: Connector 2684">
          <a:extLst>
            <a:ext uri="{FF2B5EF4-FFF2-40B4-BE49-F238E27FC236}">
              <a16:creationId xmlns:a16="http://schemas.microsoft.com/office/drawing/2014/main" id="{64EEC108-C27E-43B2-9831-6F8AB0DB5A9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2686" name="Flowchart: Connector 2685">
          <a:extLst>
            <a:ext uri="{FF2B5EF4-FFF2-40B4-BE49-F238E27FC236}">
              <a16:creationId xmlns:a16="http://schemas.microsoft.com/office/drawing/2014/main" id="{D49A4C07-A4A5-4EA2-A30B-E3BCC45F58E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2687" name="Flowchart: Connector 2686">
          <a:extLst>
            <a:ext uri="{FF2B5EF4-FFF2-40B4-BE49-F238E27FC236}">
              <a16:creationId xmlns:a16="http://schemas.microsoft.com/office/drawing/2014/main" id="{F01A38E3-D3C7-407F-98C8-91CB2117704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2688" name="Flowchart: Connector 2687">
          <a:extLst>
            <a:ext uri="{FF2B5EF4-FFF2-40B4-BE49-F238E27FC236}">
              <a16:creationId xmlns:a16="http://schemas.microsoft.com/office/drawing/2014/main" id="{D926D79F-6F72-4B90-A8E6-AB9C3537AFD6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2689" name="Bevel 1062">
          <a:extLst>
            <a:ext uri="{FF2B5EF4-FFF2-40B4-BE49-F238E27FC236}">
              <a16:creationId xmlns:a16="http://schemas.microsoft.com/office/drawing/2014/main" id="{75EF0E0A-2144-4EF5-899B-41F7589A956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2690" name="Flowchart: Connector 2689">
          <a:extLst>
            <a:ext uri="{FF2B5EF4-FFF2-40B4-BE49-F238E27FC236}">
              <a16:creationId xmlns:a16="http://schemas.microsoft.com/office/drawing/2014/main" id="{1DD02623-3E3C-4EEE-A711-BC6061B9695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2691" name="Flowchart: Connector 2690">
          <a:extLst>
            <a:ext uri="{FF2B5EF4-FFF2-40B4-BE49-F238E27FC236}">
              <a16:creationId xmlns:a16="http://schemas.microsoft.com/office/drawing/2014/main" id="{CF1B6BFB-F7D5-499E-B12F-00C7591F0FB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2692" name="Flowchart: Connector 2691">
          <a:extLst>
            <a:ext uri="{FF2B5EF4-FFF2-40B4-BE49-F238E27FC236}">
              <a16:creationId xmlns:a16="http://schemas.microsoft.com/office/drawing/2014/main" id="{B676E5A1-3FE3-4D54-9AA4-A6A5848F3C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2693" name="Flowchart: Connector 2692">
          <a:extLst>
            <a:ext uri="{FF2B5EF4-FFF2-40B4-BE49-F238E27FC236}">
              <a16:creationId xmlns:a16="http://schemas.microsoft.com/office/drawing/2014/main" id="{72A363D6-77C3-4EF7-A664-8B46273660C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2694" name="Bevel 1042">
          <a:extLst>
            <a:ext uri="{FF2B5EF4-FFF2-40B4-BE49-F238E27FC236}">
              <a16:creationId xmlns:a16="http://schemas.microsoft.com/office/drawing/2014/main" id="{FC910A6A-8456-41ED-9175-DABAF9708DC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2695" name="Flowchart: Connector 2694">
          <a:extLst>
            <a:ext uri="{FF2B5EF4-FFF2-40B4-BE49-F238E27FC236}">
              <a16:creationId xmlns:a16="http://schemas.microsoft.com/office/drawing/2014/main" id="{D767BF7E-E46F-4A76-961A-2446ADE9DEF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2696" name="Flowchart: Connector 2695">
          <a:extLst>
            <a:ext uri="{FF2B5EF4-FFF2-40B4-BE49-F238E27FC236}">
              <a16:creationId xmlns:a16="http://schemas.microsoft.com/office/drawing/2014/main" id="{ED04557E-7060-4D25-922B-1B74ECFDC32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2697" name="Flowchart: Connector 2696">
          <a:extLst>
            <a:ext uri="{FF2B5EF4-FFF2-40B4-BE49-F238E27FC236}">
              <a16:creationId xmlns:a16="http://schemas.microsoft.com/office/drawing/2014/main" id="{4E5CCDE0-0992-408C-AC07-BE03C83DA80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2698" name="Flowchart: Connector 2697">
          <a:extLst>
            <a:ext uri="{FF2B5EF4-FFF2-40B4-BE49-F238E27FC236}">
              <a16:creationId xmlns:a16="http://schemas.microsoft.com/office/drawing/2014/main" id="{B4F8F390-F9DD-4639-869F-5B0E6864C95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2699" name="Bevel 1047">
          <a:extLst>
            <a:ext uri="{FF2B5EF4-FFF2-40B4-BE49-F238E27FC236}">
              <a16:creationId xmlns:a16="http://schemas.microsoft.com/office/drawing/2014/main" id="{66D7A014-F9F8-4407-A4CC-97AD1D2DD80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2700" name="Flowchart: Connector 2699">
          <a:extLst>
            <a:ext uri="{FF2B5EF4-FFF2-40B4-BE49-F238E27FC236}">
              <a16:creationId xmlns:a16="http://schemas.microsoft.com/office/drawing/2014/main" id="{CC52FA3F-B3FA-4CB9-9276-16BCB537660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2701" name="Flowchart: Connector 2700">
          <a:extLst>
            <a:ext uri="{FF2B5EF4-FFF2-40B4-BE49-F238E27FC236}">
              <a16:creationId xmlns:a16="http://schemas.microsoft.com/office/drawing/2014/main" id="{60786CC1-6FA5-4BBE-B5D2-B5382772652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2702" name="Flowchart: Connector 2701">
          <a:extLst>
            <a:ext uri="{FF2B5EF4-FFF2-40B4-BE49-F238E27FC236}">
              <a16:creationId xmlns:a16="http://schemas.microsoft.com/office/drawing/2014/main" id="{B2B1D22A-1B42-4230-92AE-A30C1FE5A33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2703" name="Flowchart: Connector 2702">
          <a:extLst>
            <a:ext uri="{FF2B5EF4-FFF2-40B4-BE49-F238E27FC236}">
              <a16:creationId xmlns:a16="http://schemas.microsoft.com/office/drawing/2014/main" id="{CCDC1F9C-3F52-45DB-AC6D-02BFD142A23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2704" name="Bevel 1057">
          <a:extLst>
            <a:ext uri="{FF2B5EF4-FFF2-40B4-BE49-F238E27FC236}">
              <a16:creationId xmlns:a16="http://schemas.microsoft.com/office/drawing/2014/main" id="{9AC4E96F-A621-4B17-9EA9-674DBD8A91B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2705" name="Flowchart: Connector 2704">
          <a:extLst>
            <a:ext uri="{FF2B5EF4-FFF2-40B4-BE49-F238E27FC236}">
              <a16:creationId xmlns:a16="http://schemas.microsoft.com/office/drawing/2014/main" id="{752C37A3-6514-44B8-A87E-91C9B61D42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2706" name="Flowchart: Connector 2705">
          <a:extLst>
            <a:ext uri="{FF2B5EF4-FFF2-40B4-BE49-F238E27FC236}">
              <a16:creationId xmlns:a16="http://schemas.microsoft.com/office/drawing/2014/main" id="{684C9917-3CB9-4C22-96E7-A49CD64EEAD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2707" name="Flowchart: Connector 2706">
          <a:extLst>
            <a:ext uri="{FF2B5EF4-FFF2-40B4-BE49-F238E27FC236}">
              <a16:creationId xmlns:a16="http://schemas.microsoft.com/office/drawing/2014/main" id="{6802E596-9A20-439C-B8E4-6F943BA5F93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2708" name="Flowchart: Connector 2707">
          <a:extLst>
            <a:ext uri="{FF2B5EF4-FFF2-40B4-BE49-F238E27FC236}">
              <a16:creationId xmlns:a16="http://schemas.microsoft.com/office/drawing/2014/main" id="{EA7197DD-0768-4372-817A-13373F21A1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2709" name="Bevel 1062">
          <a:extLst>
            <a:ext uri="{FF2B5EF4-FFF2-40B4-BE49-F238E27FC236}">
              <a16:creationId xmlns:a16="http://schemas.microsoft.com/office/drawing/2014/main" id="{C61E2070-DF9B-48A0-8C8F-C38A4345C10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2710" name="Flowchart: Connector 2709">
          <a:extLst>
            <a:ext uri="{FF2B5EF4-FFF2-40B4-BE49-F238E27FC236}">
              <a16:creationId xmlns:a16="http://schemas.microsoft.com/office/drawing/2014/main" id="{049DC856-EA57-4E06-B1A4-338F6FB7AC7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2711" name="Flowchart: Connector 2710">
          <a:extLst>
            <a:ext uri="{FF2B5EF4-FFF2-40B4-BE49-F238E27FC236}">
              <a16:creationId xmlns:a16="http://schemas.microsoft.com/office/drawing/2014/main" id="{E195C080-7A1F-47F0-A3F4-1FACCB03347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2712" name="Flowchart: Connector 2711">
          <a:extLst>
            <a:ext uri="{FF2B5EF4-FFF2-40B4-BE49-F238E27FC236}">
              <a16:creationId xmlns:a16="http://schemas.microsoft.com/office/drawing/2014/main" id="{57780154-F904-40FC-A33B-5186DAA9CF6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2713" name="Flowchart: Connector 2712">
          <a:extLst>
            <a:ext uri="{FF2B5EF4-FFF2-40B4-BE49-F238E27FC236}">
              <a16:creationId xmlns:a16="http://schemas.microsoft.com/office/drawing/2014/main" id="{C23F642A-DDC9-47FF-95D2-3257CCACF124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2714" name="Bevel 1042">
          <a:extLst>
            <a:ext uri="{FF2B5EF4-FFF2-40B4-BE49-F238E27FC236}">
              <a16:creationId xmlns:a16="http://schemas.microsoft.com/office/drawing/2014/main" id="{F97CC67F-19C5-4FC7-85FB-7A40843415D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2715" name="Flowchart: Connector 2714">
          <a:extLst>
            <a:ext uri="{FF2B5EF4-FFF2-40B4-BE49-F238E27FC236}">
              <a16:creationId xmlns:a16="http://schemas.microsoft.com/office/drawing/2014/main" id="{EB007E0B-E62B-447B-964E-0CEA8E6954F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2716" name="Flowchart: Connector 2715">
          <a:extLst>
            <a:ext uri="{FF2B5EF4-FFF2-40B4-BE49-F238E27FC236}">
              <a16:creationId xmlns:a16="http://schemas.microsoft.com/office/drawing/2014/main" id="{551C71D1-1492-4B9A-B593-4599040D0ED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2717" name="Flowchart: Connector 2716">
          <a:extLst>
            <a:ext uri="{FF2B5EF4-FFF2-40B4-BE49-F238E27FC236}">
              <a16:creationId xmlns:a16="http://schemas.microsoft.com/office/drawing/2014/main" id="{D99DC7B6-711D-4BC9-BE50-10FECB16EB3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2718" name="Flowchart: Connector 2717">
          <a:extLst>
            <a:ext uri="{FF2B5EF4-FFF2-40B4-BE49-F238E27FC236}">
              <a16:creationId xmlns:a16="http://schemas.microsoft.com/office/drawing/2014/main" id="{EDF20988-CB50-419C-A3FE-14E6FEF4542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2719" name="Bevel 1047">
          <a:extLst>
            <a:ext uri="{FF2B5EF4-FFF2-40B4-BE49-F238E27FC236}">
              <a16:creationId xmlns:a16="http://schemas.microsoft.com/office/drawing/2014/main" id="{45936326-6CB2-492C-943F-13922BB1B64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2720" name="Flowchart: Connector 2719">
          <a:extLst>
            <a:ext uri="{FF2B5EF4-FFF2-40B4-BE49-F238E27FC236}">
              <a16:creationId xmlns:a16="http://schemas.microsoft.com/office/drawing/2014/main" id="{5A31E1C7-000E-4155-B45B-67D3DCE5AF1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2721" name="Flowchart: Connector 2720">
          <a:extLst>
            <a:ext uri="{FF2B5EF4-FFF2-40B4-BE49-F238E27FC236}">
              <a16:creationId xmlns:a16="http://schemas.microsoft.com/office/drawing/2014/main" id="{EED0417B-20C8-4BA2-AFEB-C3F909BE99F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2722" name="Flowchart: Connector 2721">
          <a:extLst>
            <a:ext uri="{FF2B5EF4-FFF2-40B4-BE49-F238E27FC236}">
              <a16:creationId xmlns:a16="http://schemas.microsoft.com/office/drawing/2014/main" id="{248EF39D-8B99-4BA0-AC8A-A04745BFEB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2723" name="Flowchart: Connector 2722">
          <a:extLst>
            <a:ext uri="{FF2B5EF4-FFF2-40B4-BE49-F238E27FC236}">
              <a16:creationId xmlns:a16="http://schemas.microsoft.com/office/drawing/2014/main" id="{0C7FB8A5-C3F3-4AAE-863A-9F311C1B54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2724" name="Bevel 1057">
          <a:extLst>
            <a:ext uri="{FF2B5EF4-FFF2-40B4-BE49-F238E27FC236}">
              <a16:creationId xmlns:a16="http://schemas.microsoft.com/office/drawing/2014/main" id="{0B296427-A99D-44D9-B9C7-C6F271AE8D6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2725" name="Flowchart: Connector 2724">
          <a:extLst>
            <a:ext uri="{FF2B5EF4-FFF2-40B4-BE49-F238E27FC236}">
              <a16:creationId xmlns:a16="http://schemas.microsoft.com/office/drawing/2014/main" id="{9554D4A1-7057-4C26-8F75-09F7C93B6D5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2726" name="Flowchart: Connector 2725">
          <a:extLst>
            <a:ext uri="{FF2B5EF4-FFF2-40B4-BE49-F238E27FC236}">
              <a16:creationId xmlns:a16="http://schemas.microsoft.com/office/drawing/2014/main" id="{F9AB9174-3F0B-4335-9086-EDBE834865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2727" name="Flowchart: Connector 2726">
          <a:extLst>
            <a:ext uri="{FF2B5EF4-FFF2-40B4-BE49-F238E27FC236}">
              <a16:creationId xmlns:a16="http://schemas.microsoft.com/office/drawing/2014/main" id="{A548A44E-0066-486A-97A5-64637B310EB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2728" name="Flowchart: Connector 2727">
          <a:extLst>
            <a:ext uri="{FF2B5EF4-FFF2-40B4-BE49-F238E27FC236}">
              <a16:creationId xmlns:a16="http://schemas.microsoft.com/office/drawing/2014/main" id="{003488AD-34D4-4805-927D-922F242FB4C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2729" name="Bevel 1062">
          <a:extLst>
            <a:ext uri="{FF2B5EF4-FFF2-40B4-BE49-F238E27FC236}">
              <a16:creationId xmlns:a16="http://schemas.microsoft.com/office/drawing/2014/main" id="{2FFE2F50-83C8-4BE7-9B6C-D1040CEF943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2730" name="Flowchart: Connector 2729">
          <a:extLst>
            <a:ext uri="{FF2B5EF4-FFF2-40B4-BE49-F238E27FC236}">
              <a16:creationId xmlns:a16="http://schemas.microsoft.com/office/drawing/2014/main" id="{EA36490C-586B-4549-ACC4-DEA9E1F82B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2731" name="Flowchart: Connector 2730">
          <a:extLst>
            <a:ext uri="{FF2B5EF4-FFF2-40B4-BE49-F238E27FC236}">
              <a16:creationId xmlns:a16="http://schemas.microsoft.com/office/drawing/2014/main" id="{05C25C75-2D5F-4511-8980-D130B255722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2732" name="Flowchart: Connector 2731">
          <a:extLst>
            <a:ext uri="{FF2B5EF4-FFF2-40B4-BE49-F238E27FC236}">
              <a16:creationId xmlns:a16="http://schemas.microsoft.com/office/drawing/2014/main" id="{29B2FAC9-C68D-4052-A671-8E4A5763050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2733" name="Flowchart: Connector 2732">
          <a:extLst>
            <a:ext uri="{FF2B5EF4-FFF2-40B4-BE49-F238E27FC236}">
              <a16:creationId xmlns:a16="http://schemas.microsoft.com/office/drawing/2014/main" id="{4346779A-E246-4135-80CA-FF2F4EF4712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2734" name="Bevel 1042">
          <a:extLst>
            <a:ext uri="{FF2B5EF4-FFF2-40B4-BE49-F238E27FC236}">
              <a16:creationId xmlns:a16="http://schemas.microsoft.com/office/drawing/2014/main" id="{1954E587-AAEF-4F8A-AA7D-8A307A89C248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2735" name="Flowchart: Connector 2734">
          <a:extLst>
            <a:ext uri="{FF2B5EF4-FFF2-40B4-BE49-F238E27FC236}">
              <a16:creationId xmlns:a16="http://schemas.microsoft.com/office/drawing/2014/main" id="{8082FBD7-BF70-4155-A87E-DE0680D14946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2736" name="Flowchart: Connector 2735">
          <a:extLst>
            <a:ext uri="{FF2B5EF4-FFF2-40B4-BE49-F238E27FC236}">
              <a16:creationId xmlns:a16="http://schemas.microsoft.com/office/drawing/2014/main" id="{D3DDC907-BC7C-4BF2-B414-3FFAFFB6F06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2737" name="Flowchart: Connector 2736">
          <a:extLst>
            <a:ext uri="{FF2B5EF4-FFF2-40B4-BE49-F238E27FC236}">
              <a16:creationId xmlns:a16="http://schemas.microsoft.com/office/drawing/2014/main" id="{199523F3-9DBD-4200-B4D8-BAC6CF86DD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2738" name="Flowchart: Connector 2737">
          <a:extLst>
            <a:ext uri="{FF2B5EF4-FFF2-40B4-BE49-F238E27FC236}">
              <a16:creationId xmlns:a16="http://schemas.microsoft.com/office/drawing/2014/main" id="{50DB7F6E-64FA-4D03-A719-38FA6FAC982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2739" name="Bevel 1047">
          <a:extLst>
            <a:ext uri="{FF2B5EF4-FFF2-40B4-BE49-F238E27FC236}">
              <a16:creationId xmlns:a16="http://schemas.microsoft.com/office/drawing/2014/main" id="{CE1A231C-9B9B-48DC-85A7-4F1B94CB9AE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2740" name="Flowchart: Connector 2739">
          <a:extLst>
            <a:ext uri="{FF2B5EF4-FFF2-40B4-BE49-F238E27FC236}">
              <a16:creationId xmlns:a16="http://schemas.microsoft.com/office/drawing/2014/main" id="{2790A515-4E6F-4914-A90D-1AA5A6EFEDA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2741" name="Flowchart: Connector 2740">
          <a:extLst>
            <a:ext uri="{FF2B5EF4-FFF2-40B4-BE49-F238E27FC236}">
              <a16:creationId xmlns:a16="http://schemas.microsoft.com/office/drawing/2014/main" id="{2D2CC3C6-1AAB-4011-8404-6CEA8F98B6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2742" name="Flowchart: Connector 2741">
          <a:extLst>
            <a:ext uri="{FF2B5EF4-FFF2-40B4-BE49-F238E27FC236}">
              <a16:creationId xmlns:a16="http://schemas.microsoft.com/office/drawing/2014/main" id="{EF9F6D75-DB9E-4071-B41C-1E6C07E9A5E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2743" name="Flowchart: Connector 2742">
          <a:extLst>
            <a:ext uri="{FF2B5EF4-FFF2-40B4-BE49-F238E27FC236}">
              <a16:creationId xmlns:a16="http://schemas.microsoft.com/office/drawing/2014/main" id="{F78068DF-BA03-4FD0-8E8F-41208BD6CDB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2744" name="Bevel 1057">
          <a:extLst>
            <a:ext uri="{FF2B5EF4-FFF2-40B4-BE49-F238E27FC236}">
              <a16:creationId xmlns:a16="http://schemas.microsoft.com/office/drawing/2014/main" id="{C5BACD60-4B34-4645-A54D-7617F0CA160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2745" name="Flowchart: Connector 2744">
          <a:extLst>
            <a:ext uri="{FF2B5EF4-FFF2-40B4-BE49-F238E27FC236}">
              <a16:creationId xmlns:a16="http://schemas.microsoft.com/office/drawing/2014/main" id="{73D48633-E88B-432A-8F4E-5C1927D4CD2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2746" name="Flowchart: Connector 2745">
          <a:extLst>
            <a:ext uri="{FF2B5EF4-FFF2-40B4-BE49-F238E27FC236}">
              <a16:creationId xmlns:a16="http://schemas.microsoft.com/office/drawing/2014/main" id="{F848176E-21F7-46D6-ABAB-D9B7935FE1C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2747" name="Flowchart: Connector 2746">
          <a:extLst>
            <a:ext uri="{FF2B5EF4-FFF2-40B4-BE49-F238E27FC236}">
              <a16:creationId xmlns:a16="http://schemas.microsoft.com/office/drawing/2014/main" id="{ADF7B451-EDAB-4C77-B51E-75F16F78615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2748" name="Flowchart: Connector 2747">
          <a:extLst>
            <a:ext uri="{FF2B5EF4-FFF2-40B4-BE49-F238E27FC236}">
              <a16:creationId xmlns:a16="http://schemas.microsoft.com/office/drawing/2014/main" id="{172C8F68-7F02-4EF5-801B-6E139D1CB4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2749" name="Bevel 1062">
          <a:extLst>
            <a:ext uri="{FF2B5EF4-FFF2-40B4-BE49-F238E27FC236}">
              <a16:creationId xmlns:a16="http://schemas.microsoft.com/office/drawing/2014/main" id="{D1743249-32CB-48FE-920B-AB468EAC2D3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2750" name="Flowchart: Connector 2749">
          <a:extLst>
            <a:ext uri="{FF2B5EF4-FFF2-40B4-BE49-F238E27FC236}">
              <a16:creationId xmlns:a16="http://schemas.microsoft.com/office/drawing/2014/main" id="{7B82BCD2-AEAE-4BE7-8F52-633A22354D2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2751" name="Flowchart: Connector 2750">
          <a:extLst>
            <a:ext uri="{FF2B5EF4-FFF2-40B4-BE49-F238E27FC236}">
              <a16:creationId xmlns:a16="http://schemas.microsoft.com/office/drawing/2014/main" id="{C44EC007-3FD1-4B6D-99A4-497904D78FA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2752" name="Flowchart: Connector 2751">
          <a:extLst>
            <a:ext uri="{FF2B5EF4-FFF2-40B4-BE49-F238E27FC236}">
              <a16:creationId xmlns:a16="http://schemas.microsoft.com/office/drawing/2014/main" id="{053EAB7B-5D98-418D-AD82-834BC71C686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2753" name="Flowchart: Connector 2752">
          <a:extLst>
            <a:ext uri="{FF2B5EF4-FFF2-40B4-BE49-F238E27FC236}">
              <a16:creationId xmlns:a16="http://schemas.microsoft.com/office/drawing/2014/main" id="{C3DC0FD2-113F-4E2C-840D-F2960D8AAC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2754" name="Bevel 1042">
          <a:extLst>
            <a:ext uri="{FF2B5EF4-FFF2-40B4-BE49-F238E27FC236}">
              <a16:creationId xmlns:a16="http://schemas.microsoft.com/office/drawing/2014/main" id="{8C750174-1590-49D1-BB66-E7162DBDEAA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2755" name="Flowchart: Connector 2754">
          <a:extLst>
            <a:ext uri="{FF2B5EF4-FFF2-40B4-BE49-F238E27FC236}">
              <a16:creationId xmlns:a16="http://schemas.microsoft.com/office/drawing/2014/main" id="{03C66CDE-719C-42FF-AEFE-26C5E770096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2756" name="Flowchart: Connector 2755">
          <a:extLst>
            <a:ext uri="{FF2B5EF4-FFF2-40B4-BE49-F238E27FC236}">
              <a16:creationId xmlns:a16="http://schemas.microsoft.com/office/drawing/2014/main" id="{6680D299-9591-463A-BA01-24149F087C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2757" name="Flowchart: Connector 2756">
          <a:extLst>
            <a:ext uri="{FF2B5EF4-FFF2-40B4-BE49-F238E27FC236}">
              <a16:creationId xmlns:a16="http://schemas.microsoft.com/office/drawing/2014/main" id="{A77E47FD-F4B1-42F6-8FD5-DA317BEA544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2758" name="Flowchart: Connector 2757">
          <a:extLst>
            <a:ext uri="{FF2B5EF4-FFF2-40B4-BE49-F238E27FC236}">
              <a16:creationId xmlns:a16="http://schemas.microsoft.com/office/drawing/2014/main" id="{C9C269D2-423B-42D7-8FAD-8D5745C5DFA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2759" name="Bevel 1047">
          <a:extLst>
            <a:ext uri="{FF2B5EF4-FFF2-40B4-BE49-F238E27FC236}">
              <a16:creationId xmlns:a16="http://schemas.microsoft.com/office/drawing/2014/main" id="{D7EC7755-A155-4A17-A96D-46C05D3C5A2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2760" name="Flowchart: Connector 2759">
          <a:extLst>
            <a:ext uri="{FF2B5EF4-FFF2-40B4-BE49-F238E27FC236}">
              <a16:creationId xmlns:a16="http://schemas.microsoft.com/office/drawing/2014/main" id="{8A0764C3-9E1C-4188-AC6E-BA26D24F4AC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2761" name="Flowchart: Connector 2760">
          <a:extLst>
            <a:ext uri="{FF2B5EF4-FFF2-40B4-BE49-F238E27FC236}">
              <a16:creationId xmlns:a16="http://schemas.microsoft.com/office/drawing/2014/main" id="{29EC8DAB-536D-4CF3-8028-838F41026DE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2762" name="Flowchart: Connector 2761">
          <a:extLst>
            <a:ext uri="{FF2B5EF4-FFF2-40B4-BE49-F238E27FC236}">
              <a16:creationId xmlns:a16="http://schemas.microsoft.com/office/drawing/2014/main" id="{C95004B2-6E0A-4E04-86CC-449EC7C5372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2763" name="Flowchart: Connector 2762">
          <a:extLst>
            <a:ext uri="{FF2B5EF4-FFF2-40B4-BE49-F238E27FC236}">
              <a16:creationId xmlns:a16="http://schemas.microsoft.com/office/drawing/2014/main" id="{5190CB78-652B-454B-B2EF-2C586F4DBA6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2764" name="Bevel 1057">
          <a:extLst>
            <a:ext uri="{FF2B5EF4-FFF2-40B4-BE49-F238E27FC236}">
              <a16:creationId xmlns:a16="http://schemas.microsoft.com/office/drawing/2014/main" id="{AF22B116-48E3-4A70-A60E-6F7FBD9E054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2765" name="Flowchart: Connector 2764">
          <a:extLst>
            <a:ext uri="{FF2B5EF4-FFF2-40B4-BE49-F238E27FC236}">
              <a16:creationId xmlns:a16="http://schemas.microsoft.com/office/drawing/2014/main" id="{1BA0F5D4-DD49-4FD9-A672-E5283A9FEA5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2766" name="Flowchart: Connector 2765">
          <a:extLst>
            <a:ext uri="{FF2B5EF4-FFF2-40B4-BE49-F238E27FC236}">
              <a16:creationId xmlns:a16="http://schemas.microsoft.com/office/drawing/2014/main" id="{1F32E795-BFC6-4987-97E5-A1D6DFB8301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2767" name="Flowchart: Connector 2766">
          <a:extLst>
            <a:ext uri="{FF2B5EF4-FFF2-40B4-BE49-F238E27FC236}">
              <a16:creationId xmlns:a16="http://schemas.microsoft.com/office/drawing/2014/main" id="{E67ACF4E-5F7C-4A54-983A-7E1A6C8E26E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2768" name="Flowchart: Connector 2767">
          <a:extLst>
            <a:ext uri="{FF2B5EF4-FFF2-40B4-BE49-F238E27FC236}">
              <a16:creationId xmlns:a16="http://schemas.microsoft.com/office/drawing/2014/main" id="{259122F8-D699-406E-8FC7-9FE0381A1B9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2769" name="Bevel 1062">
          <a:extLst>
            <a:ext uri="{FF2B5EF4-FFF2-40B4-BE49-F238E27FC236}">
              <a16:creationId xmlns:a16="http://schemas.microsoft.com/office/drawing/2014/main" id="{2BDFC2B4-5F64-48F0-9AC4-E051B992971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2770" name="Flowchart: Connector 2769">
          <a:extLst>
            <a:ext uri="{FF2B5EF4-FFF2-40B4-BE49-F238E27FC236}">
              <a16:creationId xmlns:a16="http://schemas.microsoft.com/office/drawing/2014/main" id="{CADA74C0-FF10-4F3C-8D14-DA93527C352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2771" name="Flowchart: Connector 2770">
          <a:extLst>
            <a:ext uri="{FF2B5EF4-FFF2-40B4-BE49-F238E27FC236}">
              <a16:creationId xmlns:a16="http://schemas.microsoft.com/office/drawing/2014/main" id="{4A9FF763-040B-4B87-9190-F1410EBB691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2772" name="Flowchart: Connector 2771">
          <a:extLst>
            <a:ext uri="{FF2B5EF4-FFF2-40B4-BE49-F238E27FC236}">
              <a16:creationId xmlns:a16="http://schemas.microsoft.com/office/drawing/2014/main" id="{BA5453AB-DEE8-486B-899C-9A5D81A0902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2773" name="Flowchart: Connector 2772">
          <a:extLst>
            <a:ext uri="{FF2B5EF4-FFF2-40B4-BE49-F238E27FC236}">
              <a16:creationId xmlns:a16="http://schemas.microsoft.com/office/drawing/2014/main" id="{E8D61E38-ECAF-487B-8315-9D387CC1562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2774" name="Bevel 1042">
          <a:extLst>
            <a:ext uri="{FF2B5EF4-FFF2-40B4-BE49-F238E27FC236}">
              <a16:creationId xmlns:a16="http://schemas.microsoft.com/office/drawing/2014/main" id="{3690EBB2-F14B-41D2-8CA4-578A34A4E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2775" name="Flowchart: Connector 2774">
          <a:extLst>
            <a:ext uri="{FF2B5EF4-FFF2-40B4-BE49-F238E27FC236}">
              <a16:creationId xmlns:a16="http://schemas.microsoft.com/office/drawing/2014/main" id="{AE93C84D-9730-4BD4-8720-F5C23F930CF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2776" name="Flowchart: Connector 2775">
          <a:extLst>
            <a:ext uri="{FF2B5EF4-FFF2-40B4-BE49-F238E27FC236}">
              <a16:creationId xmlns:a16="http://schemas.microsoft.com/office/drawing/2014/main" id="{F1232C84-0855-459E-A87F-53139C493FC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2777" name="Flowchart: Connector 2776">
          <a:extLst>
            <a:ext uri="{FF2B5EF4-FFF2-40B4-BE49-F238E27FC236}">
              <a16:creationId xmlns:a16="http://schemas.microsoft.com/office/drawing/2014/main" id="{4690ECBA-B385-4288-AC8C-097F7B604C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2778" name="Flowchart: Connector 2777">
          <a:extLst>
            <a:ext uri="{FF2B5EF4-FFF2-40B4-BE49-F238E27FC236}">
              <a16:creationId xmlns:a16="http://schemas.microsoft.com/office/drawing/2014/main" id="{3D2FFBB6-2CA6-4178-83A5-E69FBA6E07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2779" name="Bevel 1047">
          <a:extLst>
            <a:ext uri="{FF2B5EF4-FFF2-40B4-BE49-F238E27FC236}">
              <a16:creationId xmlns:a16="http://schemas.microsoft.com/office/drawing/2014/main" id="{0617584C-934F-41FA-8385-32C81AE3210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2780" name="Flowchart: Connector 2779">
          <a:extLst>
            <a:ext uri="{FF2B5EF4-FFF2-40B4-BE49-F238E27FC236}">
              <a16:creationId xmlns:a16="http://schemas.microsoft.com/office/drawing/2014/main" id="{0AE1BBA5-6387-49F5-8AA3-1AF6F0023C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2781" name="Flowchart: Connector 2780">
          <a:extLst>
            <a:ext uri="{FF2B5EF4-FFF2-40B4-BE49-F238E27FC236}">
              <a16:creationId xmlns:a16="http://schemas.microsoft.com/office/drawing/2014/main" id="{30FF2CFA-65A8-42E1-8274-226FC67FF84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2782" name="Flowchart: Connector 2781">
          <a:extLst>
            <a:ext uri="{FF2B5EF4-FFF2-40B4-BE49-F238E27FC236}">
              <a16:creationId xmlns:a16="http://schemas.microsoft.com/office/drawing/2014/main" id="{45D85F42-77D9-4C0F-8C6A-BAFF9DAAAC1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2783" name="Flowchart: Connector 2782">
          <a:extLst>
            <a:ext uri="{FF2B5EF4-FFF2-40B4-BE49-F238E27FC236}">
              <a16:creationId xmlns:a16="http://schemas.microsoft.com/office/drawing/2014/main" id="{B0402DB8-68B8-4090-8AEC-9ABB43854A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2784" name="Bevel 1057">
          <a:extLst>
            <a:ext uri="{FF2B5EF4-FFF2-40B4-BE49-F238E27FC236}">
              <a16:creationId xmlns:a16="http://schemas.microsoft.com/office/drawing/2014/main" id="{EB9C267F-4D3E-43E9-9118-E530891B4CB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2785" name="Flowchart: Connector 2784">
          <a:extLst>
            <a:ext uri="{FF2B5EF4-FFF2-40B4-BE49-F238E27FC236}">
              <a16:creationId xmlns:a16="http://schemas.microsoft.com/office/drawing/2014/main" id="{F15B2EE6-D3B3-4E59-877B-B5A1FBB777C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2786" name="Flowchart: Connector 2785">
          <a:extLst>
            <a:ext uri="{FF2B5EF4-FFF2-40B4-BE49-F238E27FC236}">
              <a16:creationId xmlns:a16="http://schemas.microsoft.com/office/drawing/2014/main" id="{CD4A60F3-E90E-42D3-8434-B2055472333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2787" name="Flowchart: Connector 2786">
          <a:extLst>
            <a:ext uri="{FF2B5EF4-FFF2-40B4-BE49-F238E27FC236}">
              <a16:creationId xmlns:a16="http://schemas.microsoft.com/office/drawing/2014/main" id="{B6072D4E-EA1A-44AC-AE35-5BA36F52E43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2788" name="Flowchart: Connector 2787">
          <a:extLst>
            <a:ext uri="{FF2B5EF4-FFF2-40B4-BE49-F238E27FC236}">
              <a16:creationId xmlns:a16="http://schemas.microsoft.com/office/drawing/2014/main" id="{3AD0CB13-C956-45F8-B365-D4CBF21EB3CB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2789" name="Bevel 1062">
          <a:extLst>
            <a:ext uri="{FF2B5EF4-FFF2-40B4-BE49-F238E27FC236}">
              <a16:creationId xmlns:a16="http://schemas.microsoft.com/office/drawing/2014/main" id="{AE7DC9CF-DC4E-4A2F-8443-81F612AFF86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2790" name="Flowchart: Connector 2789">
          <a:extLst>
            <a:ext uri="{FF2B5EF4-FFF2-40B4-BE49-F238E27FC236}">
              <a16:creationId xmlns:a16="http://schemas.microsoft.com/office/drawing/2014/main" id="{DD9AE9D6-8F38-49DA-A38A-37D8E12E9FB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2791" name="Flowchart: Connector 2790">
          <a:extLst>
            <a:ext uri="{FF2B5EF4-FFF2-40B4-BE49-F238E27FC236}">
              <a16:creationId xmlns:a16="http://schemas.microsoft.com/office/drawing/2014/main" id="{802EB347-1445-42CD-8AD7-8332D16D43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2792" name="Flowchart: Connector 2791">
          <a:extLst>
            <a:ext uri="{FF2B5EF4-FFF2-40B4-BE49-F238E27FC236}">
              <a16:creationId xmlns:a16="http://schemas.microsoft.com/office/drawing/2014/main" id="{EC18C60E-D146-4E0B-971A-5AC1753716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2793" name="Flowchart: Connector 2792">
          <a:extLst>
            <a:ext uri="{FF2B5EF4-FFF2-40B4-BE49-F238E27FC236}">
              <a16:creationId xmlns:a16="http://schemas.microsoft.com/office/drawing/2014/main" id="{B3ED9EAE-415F-4429-8760-D6F17EBF579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2794" name="Bevel 1042">
          <a:extLst>
            <a:ext uri="{FF2B5EF4-FFF2-40B4-BE49-F238E27FC236}">
              <a16:creationId xmlns:a16="http://schemas.microsoft.com/office/drawing/2014/main" id="{A5987233-5F84-4EF6-9FAF-5721EC181B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2795" name="Flowchart: Connector 2794">
          <a:extLst>
            <a:ext uri="{FF2B5EF4-FFF2-40B4-BE49-F238E27FC236}">
              <a16:creationId xmlns:a16="http://schemas.microsoft.com/office/drawing/2014/main" id="{DB70C014-BEBD-4B15-B4FE-9FE41B00494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2796" name="Flowchart: Connector 2795">
          <a:extLst>
            <a:ext uri="{FF2B5EF4-FFF2-40B4-BE49-F238E27FC236}">
              <a16:creationId xmlns:a16="http://schemas.microsoft.com/office/drawing/2014/main" id="{5A6F7606-2AAB-4413-B859-7C62FD4F969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2797" name="Flowchart: Connector 2796">
          <a:extLst>
            <a:ext uri="{FF2B5EF4-FFF2-40B4-BE49-F238E27FC236}">
              <a16:creationId xmlns:a16="http://schemas.microsoft.com/office/drawing/2014/main" id="{4F66A84C-8DC1-4524-B966-3B539F2E4C3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2798" name="Flowchart: Connector 2797">
          <a:extLst>
            <a:ext uri="{FF2B5EF4-FFF2-40B4-BE49-F238E27FC236}">
              <a16:creationId xmlns:a16="http://schemas.microsoft.com/office/drawing/2014/main" id="{85212AE4-202D-47A8-9186-192ED227532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2799" name="Bevel 1047">
          <a:extLst>
            <a:ext uri="{FF2B5EF4-FFF2-40B4-BE49-F238E27FC236}">
              <a16:creationId xmlns:a16="http://schemas.microsoft.com/office/drawing/2014/main" id="{95DCDFF2-DF83-4002-8100-69BF2E6C208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2800" name="Flowchart: Connector 2799">
          <a:extLst>
            <a:ext uri="{FF2B5EF4-FFF2-40B4-BE49-F238E27FC236}">
              <a16:creationId xmlns:a16="http://schemas.microsoft.com/office/drawing/2014/main" id="{3895E606-152C-4BBA-93E3-C080F6C664D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2801" name="Flowchart: Connector 2800">
          <a:extLst>
            <a:ext uri="{FF2B5EF4-FFF2-40B4-BE49-F238E27FC236}">
              <a16:creationId xmlns:a16="http://schemas.microsoft.com/office/drawing/2014/main" id="{2A4B53B4-2D9E-4076-A56F-9906DE18F47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2802" name="Flowchart: Connector 2801">
          <a:extLst>
            <a:ext uri="{FF2B5EF4-FFF2-40B4-BE49-F238E27FC236}">
              <a16:creationId xmlns:a16="http://schemas.microsoft.com/office/drawing/2014/main" id="{3F5BF074-4A25-4DF3-A164-84A8AFFA86B1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2803" name="Flowchart: Connector 2802">
          <a:extLst>
            <a:ext uri="{FF2B5EF4-FFF2-40B4-BE49-F238E27FC236}">
              <a16:creationId xmlns:a16="http://schemas.microsoft.com/office/drawing/2014/main" id="{D26EEA53-0E2F-4DBB-957A-C7071CCF19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2804" name="Bevel 1057">
          <a:extLst>
            <a:ext uri="{FF2B5EF4-FFF2-40B4-BE49-F238E27FC236}">
              <a16:creationId xmlns:a16="http://schemas.microsoft.com/office/drawing/2014/main" id="{C697C880-4802-4169-AE17-B1F910D3878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2805" name="Flowchart: Connector 2804">
          <a:extLst>
            <a:ext uri="{FF2B5EF4-FFF2-40B4-BE49-F238E27FC236}">
              <a16:creationId xmlns:a16="http://schemas.microsoft.com/office/drawing/2014/main" id="{B10681A4-DC50-4F06-BD40-A40854047F7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2806" name="Flowchart: Connector 2805">
          <a:extLst>
            <a:ext uri="{FF2B5EF4-FFF2-40B4-BE49-F238E27FC236}">
              <a16:creationId xmlns:a16="http://schemas.microsoft.com/office/drawing/2014/main" id="{7FB19238-B63C-4E48-B080-A3C56C30647F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2807" name="Flowchart: Connector 2806">
          <a:extLst>
            <a:ext uri="{FF2B5EF4-FFF2-40B4-BE49-F238E27FC236}">
              <a16:creationId xmlns:a16="http://schemas.microsoft.com/office/drawing/2014/main" id="{465004D1-E4BA-4337-A3E5-0A72F18D5C9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2808" name="Flowchart: Connector 2807">
          <a:extLst>
            <a:ext uri="{FF2B5EF4-FFF2-40B4-BE49-F238E27FC236}">
              <a16:creationId xmlns:a16="http://schemas.microsoft.com/office/drawing/2014/main" id="{D9D38E77-439B-4D19-96F7-7B9EE18FAAE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2809" name="Bevel 1062">
          <a:extLst>
            <a:ext uri="{FF2B5EF4-FFF2-40B4-BE49-F238E27FC236}">
              <a16:creationId xmlns:a16="http://schemas.microsoft.com/office/drawing/2014/main" id="{4BDB026D-EDA9-4C59-9D80-B997B61280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2810" name="Flowchart: Connector 2809">
          <a:extLst>
            <a:ext uri="{FF2B5EF4-FFF2-40B4-BE49-F238E27FC236}">
              <a16:creationId xmlns:a16="http://schemas.microsoft.com/office/drawing/2014/main" id="{E19254F3-D1ED-439F-8334-7769EC5BC29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2811" name="Flowchart: Connector 2810">
          <a:extLst>
            <a:ext uri="{FF2B5EF4-FFF2-40B4-BE49-F238E27FC236}">
              <a16:creationId xmlns:a16="http://schemas.microsoft.com/office/drawing/2014/main" id="{27884746-C365-46C6-9356-EC1DD915B0A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2812" name="Flowchart: Connector 2811">
          <a:extLst>
            <a:ext uri="{FF2B5EF4-FFF2-40B4-BE49-F238E27FC236}">
              <a16:creationId xmlns:a16="http://schemas.microsoft.com/office/drawing/2014/main" id="{01AD990F-DF72-4030-9A8D-62EF76EBD440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2813" name="Flowchart: Connector 2812">
          <a:extLst>
            <a:ext uri="{FF2B5EF4-FFF2-40B4-BE49-F238E27FC236}">
              <a16:creationId xmlns:a16="http://schemas.microsoft.com/office/drawing/2014/main" id="{6810F8DA-F327-471B-A52F-063C460A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2814" name="Bevel 1042">
          <a:extLst>
            <a:ext uri="{FF2B5EF4-FFF2-40B4-BE49-F238E27FC236}">
              <a16:creationId xmlns:a16="http://schemas.microsoft.com/office/drawing/2014/main" id="{CF56F2A5-AED4-416A-AAF0-069A4A1914E0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2815" name="Flowchart: Connector 2814">
          <a:extLst>
            <a:ext uri="{FF2B5EF4-FFF2-40B4-BE49-F238E27FC236}">
              <a16:creationId xmlns:a16="http://schemas.microsoft.com/office/drawing/2014/main" id="{65E1AE19-EF83-4069-8124-91D0106C537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2816" name="Flowchart: Connector 2815">
          <a:extLst>
            <a:ext uri="{FF2B5EF4-FFF2-40B4-BE49-F238E27FC236}">
              <a16:creationId xmlns:a16="http://schemas.microsoft.com/office/drawing/2014/main" id="{B965D212-5ED1-4FC5-9416-C01FCD1D64D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2817" name="Flowchart: Connector 2816">
          <a:extLst>
            <a:ext uri="{FF2B5EF4-FFF2-40B4-BE49-F238E27FC236}">
              <a16:creationId xmlns:a16="http://schemas.microsoft.com/office/drawing/2014/main" id="{AFC8B674-02BA-4177-83BF-E49DF7C1D7C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2818" name="Flowchart: Connector 2817">
          <a:extLst>
            <a:ext uri="{FF2B5EF4-FFF2-40B4-BE49-F238E27FC236}">
              <a16:creationId xmlns:a16="http://schemas.microsoft.com/office/drawing/2014/main" id="{DD5E205C-1251-4F0F-B0F7-49D5100D6F4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2819" name="Bevel 1047">
          <a:extLst>
            <a:ext uri="{FF2B5EF4-FFF2-40B4-BE49-F238E27FC236}">
              <a16:creationId xmlns:a16="http://schemas.microsoft.com/office/drawing/2014/main" id="{5873B93E-A08B-4B7D-BB86-DCB58BA367D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2820" name="Flowchart: Connector 2819">
          <a:extLst>
            <a:ext uri="{FF2B5EF4-FFF2-40B4-BE49-F238E27FC236}">
              <a16:creationId xmlns:a16="http://schemas.microsoft.com/office/drawing/2014/main" id="{6E3D9D51-3E6E-4FD8-B760-1B611C54945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2821" name="Flowchart: Connector 2820">
          <a:extLst>
            <a:ext uri="{FF2B5EF4-FFF2-40B4-BE49-F238E27FC236}">
              <a16:creationId xmlns:a16="http://schemas.microsoft.com/office/drawing/2014/main" id="{E943BCFF-48D9-4270-AFDE-51A33513962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2822" name="Flowchart: Connector 2821">
          <a:extLst>
            <a:ext uri="{FF2B5EF4-FFF2-40B4-BE49-F238E27FC236}">
              <a16:creationId xmlns:a16="http://schemas.microsoft.com/office/drawing/2014/main" id="{BC15E8BF-7C91-4ED3-A9BD-7E4D151749B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2823" name="Flowchart: Connector 2822">
          <a:extLst>
            <a:ext uri="{FF2B5EF4-FFF2-40B4-BE49-F238E27FC236}">
              <a16:creationId xmlns:a16="http://schemas.microsoft.com/office/drawing/2014/main" id="{519AD509-B050-4969-8829-82503B5A86A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2824" name="Bevel 1057">
          <a:extLst>
            <a:ext uri="{FF2B5EF4-FFF2-40B4-BE49-F238E27FC236}">
              <a16:creationId xmlns:a16="http://schemas.microsoft.com/office/drawing/2014/main" id="{A9F5673E-226F-446B-B8F3-B0AE39238D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2825" name="Flowchart: Connector 2824">
          <a:extLst>
            <a:ext uri="{FF2B5EF4-FFF2-40B4-BE49-F238E27FC236}">
              <a16:creationId xmlns:a16="http://schemas.microsoft.com/office/drawing/2014/main" id="{5CA836D4-FFFF-4433-942E-46020D48334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2826" name="Flowchart: Connector 2825">
          <a:extLst>
            <a:ext uri="{FF2B5EF4-FFF2-40B4-BE49-F238E27FC236}">
              <a16:creationId xmlns:a16="http://schemas.microsoft.com/office/drawing/2014/main" id="{13F5114F-60F5-4B3D-B7B8-8383379CA0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2827" name="Flowchart: Connector 2826">
          <a:extLst>
            <a:ext uri="{FF2B5EF4-FFF2-40B4-BE49-F238E27FC236}">
              <a16:creationId xmlns:a16="http://schemas.microsoft.com/office/drawing/2014/main" id="{10875D27-9B99-482E-87F5-84AA5D4738A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2828" name="Flowchart: Connector 2827">
          <a:extLst>
            <a:ext uri="{FF2B5EF4-FFF2-40B4-BE49-F238E27FC236}">
              <a16:creationId xmlns:a16="http://schemas.microsoft.com/office/drawing/2014/main" id="{A039ACC6-0849-485A-A7EE-CF243AF49E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2829" name="Bevel 1062">
          <a:extLst>
            <a:ext uri="{FF2B5EF4-FFF2-40B4-BE49-F238E27FC236}">
              <a16:creationId xmlns:a16="http://schemas.microsoft.com/office/drawing/2014/main" id="{F2AEEB65-507E-4935-A2C2-4B922E53FEE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2830" name="Flowchart: Connector 2829">
          <a:extLst>
            <a:ext uri="{FF2B5EF4-FFF2-40B4-BE49-F238E27FC236}">
              <a16:creationId xmlns:a16="http://schemas.microsoft.com/office/drawing/2014/main" id="{48D3AC7F-321E-4FE4-998C-90E913FF4DA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2831" name="Flowchart: Connector 2830">
          <a:extLst>
            <a:ext uri="{FF2B5EF4-FFF2-40B4-BE49-F238E27FC236}">
              <a16:creationId xmlns:a16="http://schemas.microsoft.com/office/drawing/2014/main" id="{B0371E06-12BA-48AA-B4B1-942DBF247DF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2832" name="Flowchart: Connector 2831">
          <a:extLst>
            <a:ext uri="{FF2B5EF4-FFF2-40B4-BE49-F238E27FC236}">
              <a16:creationId xmlns:a16="http://schemas.microsoft.com/office/drawing/2014/main" id="{80D62E89-017E-4720-992C-9A1240CDBEE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2833" name="Flowchart: Connector 2832">
          <a:extLst>
            <a:ext uri="{FF2B5EF4-FFF2-40B4-BE49-F238E27FC236}">
              <a16:creationId xmlns:a16="http://schemas.microsoft.com/office/drawing/2014/main" id="{8CFBBC2A-53B4-416E-B0E4-B3E4C1BB842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2834" name="Bevel 1042">
          <a:extLst>
            <a:ext uri="{FF2B5EF4-FFF2-40B4-BE49-F238E27FC236}">
              <a16:creationId xmlns:a16="http://schemas.microsoft.com/office/drawing/2014/main" id="{CD9CEBF5-83CC-4EEF-AD41-FA19932A0DE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2835" name="Flowchart: Connector 2834">
          <a:extLst>
            <a:ext uri="{FF2B5EF4-FFF2-40B4-BE49-F238E27FC236}">
              <a16:creationId xmlns:a16="http://schemas.microsoft.com/office/drawing/2014/main" id="{5347D30B-8B1F-42D2-85DB-0D8DE586DF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2836" name="Flowchart: Connector 2835">
          <a:extLst>
            <a:ext uri="{FF2B5EF4-FFF2-40B4-BE49-F238E27FC236}">
              <a16:creationId xmlns:a16="http://schemas.microsoft.com/office/drawing/2014/main" id="{8FD6618C-894A-4026-B3DC-F737BB394F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2837" name="Flowchart: Connector 2836">
          <a:extLst>
            <a:ext uri="{FF2B5EF4-FFF2-40B4-BE49-F238E27FC236}">
              <a16:creationId xmlns:a16="http://schemas.microsoft.com/office/drawing/2014/main" id="{992CCC41-CDD1-42AE-BFF6-EE2642D3B27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2838" name="Flowchart: Connector 2837">
          <a:extLst>
            <a:ext uri="{FF2B5EF4-FFF2-40B4-BE49-F238E27FC236}">
              <a16:creationId xmlns:a16="http://schemas.microsoft.com/office/drawing/2014/main" id="{DF50B6FD-622C-408A-B932-550D571C92F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2839" name="Bevel 1047">
          <a:extLst>
            <a:ext uri="{FF2B5EF4-FFF2-40B4-BE49-F238E27FC236}">
              <a16:creationId xmlns:a16="http://schemas.microsoft.com/office/drawing/2014/main" id="{313032FA-30F4-4A9D-850D-EC517B0ADA9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2840" name="Flowchart: Connector 2839">
          <a:extLst>
            <a:ext uri="{FF2B5EF4-FFF2-40B4-BE49-F238E27FC236}">
              <a16:creationId xmlns:a16="http://schemas.microsoft.com/office/drawing/2014/main" id="{8B4A1541-4C6D-4681-8735-F218C699628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2841" name="Flowchart: Connector 2840">
          <a:extLst>
            <a:ext uri="{FF2B5EF4-FFF2-40B4-BE49-F238E27FC236}">
              <a16:creationId xmlns:a16="http://schemas.microsoft.com/office/drawing/2014/main" id="{2791E34A-B939-46EA-B73C-E2D607A3543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2842" name="Flowchart: Connector 2841">
          <a:extLst>
            <a:ext uri="{FF2B5EF4-FFF2-40B4-BE49-F238E27FC236}">
              <a16:creationId xmlns:a16="http://schemas.microsoft.com/office/drawing/2014/main" id="{5595D90D-A851-4815-8447-C34DC4D97CC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2843" name="Flowchart: Connector 2842">
          <a:extLst>
            <a:ext uri="{FF2B5EF4-FFF2-40B4-BE49-F238E27FC236}">
              <a16:creationId xmlns:a16="http://schemas.microsoft.com/office/drawing/2014/main" id="{4BB8A137-2DB5-483D-B374-487C8891CF9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2844" name="Bevel 1057">
          <a:extLst>
            <a:ext uri="{FF2B5EF4-FFF2-40B4-BE49-F238E27FC236}">
              <a16:creationId xmlns:a16="http://schemas.microsoft.com/office/drawing/2014/main" id="{7E18732A-6113-4197-9497-980E613AC088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2845" name="Flowchart: Connector 2844">
          <a:extLst>
            <a:ext uri="{FF2B5EF4-FFF2-40B4-BE49-F238E27FC236}">
              <a16:creationId xmlns:a16="http://schemas.microsoft.com/office/drawing/2014/main" id="{F418CB16-5B80-4B37-9958-54010D233F1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2846" name="Flowchart: Connector 2845">
          <a:extLst>
            <a:ext uri="{FF2B5EF4-FFF2-40B4-BE49-F238E27FC236}">
              <a16:creationId xmlns:a16="http://schemas.microsoft.com/office/drawing/2014/main" id="{221A2FD0-63E9-4037-9D4A-BE513A9BC16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2847" name="Flowchart: Connector 2846">
          <a:extLst>
            <a:ext uri="{FF2B5EF4-FFF2-40B4-BE49-F238E27FC236}">
              <a16:creationId xmlns:a16="http://schemas.microsoft.com/office/drawing/2014/main" id="{511C5781-1B48-46F0-845E-F5B799B94B7D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2848" name="Flowchart: Connector 2847">
          <a:extLst>
            <a:ext uri="{FF2B5EF4-FFF2-40B4-BE49-F238E27FC236}">
              <a16:creationId xmlns:a16="http://schemas.microsoft.com/office/drawing/2014/main" id="{A02FC0AB-4E34-402C-AB01-F5696C33CBA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2849" name="Bevel 1062">
          <a:extLst>
            <a:ext uri="{FF2B5EF4-FFF2-40B4-BE49-F238E27FC236}">
              <a16:creationId xmlns:a16="http://schemas.microsoft.com/office/drawing/2014/main" id="{1B1EFF9B-65E1-4417-AF92-AAC8CC1FF3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2850" name="Flowchart: Connector 2849">
          <a:extLst>
            <a:ext uri="{FF2B5EF4-FFF2-40B4-BE49-F238E27FC236}">
              <a16:creationId xmlns:a16="http://schemas.microsoft.com/office/drawing/2014/main" id="{6DB6CA31-5FCB-4CD3-A208-27560C4C62DA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851" name="Flowchart: Connector 2850">
          <a:extLst>
            <a:ext uri="{FF2B5EF4-FFF2-40B4-BE49-F238E27FC236}">
              <a16:creationId xmlns:a16="http://schemas.microsoft.com/office/drawing/2014/main" id="{A155DB97-EBB3-4E01-B790-8F6A287D2DE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852" name="Flowchart: Connector 2851">
          <a:extLst>
            <a:ext uri="{FF2B5EF4-FFF2-40B4-BE49-F238E27FC236}">
              <a16:creationId xmlns:a16="http://schemas.microsoft.com/office/drawing/2014/main" id="{5F62974F-007B-46E5-93DB-AE2FE81FC53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853" name="Flowchart: Connector 2852">
          <a:extLst>
            <a:ext uri="{FF2B5EF4-FFF2-40B4-BE49-F238E27FC236}">
              <a16:creationId xmlns:a16="http://schemas.microsoft.com/office/drawing/2014/main" id="{F8C693C9-5F66-45DB-A92A-3437F78BA1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854" name="Bevel 1042">
          <a:extLst>
            <a:ext uri="{FF2B5EF4-FFF2-40B4-BE49-F238E27FC236}">
              <a16:creationId xmlns:a16="http://schemas.microsoft.com/office/drawing/2014/main" id="{3AEB567C-792E-4C5B-936F-4BDBDC7B11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855" name="Flowchart: Connector 2854">
          <a:extLst>
            <a:ext uri="{FF2B5EF4-FFF2-40B4-BE49-F238E27FC236}">
              <a16:creationId xmlns:a16="http://schemas.microsoft.com/office/drawing/2014/main" id="{F17F5D6F-F744-408B-AAC0-B8DE8D3476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856" name="Flowchart: Connector 2855">
          <a:extLst>
            <a:ext uri="{FF2B5EF4-FFF2-40B4-BE49-F238E27FC236}">
              <a16:creationId xmlns:a16="http://schemas.microsoft.com/office/drawing/2014/main" id="{C2D99163-C89F-4F78-9DD2-639BF368CCC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857" name="Flowchart: Connector 2856">
          <a:extLst>
            <a:ext uri="{FF2B5EF4-FFF2-40B4-BE49-F238E27FC236}">
              <a16:creationId xmlns:a16="http://schemas.microsoft.com/office/drawing/2014/main" id="{CDCC57A6-FB1B-4BE6-AC03-E9CD674E85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858" name="Flowchart: Connector 2857">
          <a:extLst>
            <a:ext uri="{FF2B5EF4-FFF2-40B4-BE49-F238E27FC236}">
              <a16:creationId xmlns:a16="http://schemas.microsoft.com/office/drawing/2014/main" id="{4E37148B-1676-4A0D-A58C-10DE25A4F49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859" name="Bevel 1047">
          <a:extLst>
            <a:ext uri="{FF2B5EF4-FFF2-40B4-BE49-F238E27FC236}">
              <a16:creationId xmlns:a16="http://schemas.microsoft.com/office/drawing/2014/main" id="{10D45DCF-62A4-4518-8612-EB0D5956279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860" name="Flowchart: Connector 2859">
          <a:extLst>
            <a:ext uri="{FF2B5EF4-FFF2-40B4-BE49-F238E27FC236}">
              <a16:creationId xmlns:a16="http://schemas.microsoft.com/office/drawing/2014/main" id="{2B1DFFE7-CC28-4F06-B9D1-1720F00394FE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861" name="Flowchart: Connector 2860">
          <a:extLst>
            <a:ext uri="{FF2B5EF4-FFF2-40B4-BE49-F238E27FC236}">
              <a16:creationId xmlns:a16="http://schemas.microsoft.com/office/drawing/2014/main" id="{47F774D3-A28A-4139-AB99-3280E6E0F2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862" name="Flowchart: Connector 2861">
          <a:extLst>
            <a:ext uri="{FF2B5EF4-FFF2-40B4-BE49-F238E27FC236}">
              <a16:creationId xmlns:a16="http://schemas.microsoft.com/office/drawing/2014/main" id="{60F4A941-C69D-4149-8946-E1186C44F85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863" name="Flowchart: Connector 2862">
          <a:extLst>
            <a:ext uri="{FF2B5EF4-FFF2-40B4-BE49-F238E27FC236}">
              <a16:creationId xmlns:a16="http://schemas.microsoft.com/office/drawing/2014/main" id="{23FCB864-0DD0-40E3-9CEE-3FB3419B8CA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864" name="Bevel 1057">
          <a:extLst>
            <a:ext uri="{FF2B5EF4-FFF2-40B4-BE49-F238E27FC236}">
              <a16:creationId xmlns:a16="http://schemas.microsoft.com/office/drawing/2014/main" id="{76C3690C-8E01-4F30-9516-A38222867EBE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2865" name="Flowchart: Connector 2864">
          <a:extLst>
            <a:ext uri="{FF2B5EF4-FFF2-40B4-BE49-F238E27FC236}">
              <a16:creationId xmlns:a16="http://schemas.microsoft.com/office/drawing/2014/main" id="{BBEDB833-6AD9-4615-8D28-522EE296EED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866" name="Flowchart: Connector 2865">
          <a:extLst>
            <a:ext uri="{FF2B5EF4-FFF2-40B4-BE49-F238E27FC236}">
              <a16:creationId xmlns:a16="http://schemas.microsoft.com/office/drawing/2014/main" id="{33B840AE-79FE-4219-97FE-39F4D175EB8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867" name="Flowchart: Connector 2866">
          <a:extLst>
            <a:ext uri="{FF2B5EF4-FFF2-40B4-BE49-F238E27FC236}">
              <a16:creationId xmlns:a16="http://schemas.microsoft.com/office/drawing/2014/main" id="{FDAC4E3D-E5BD-451B-AB6C-A1FF3D6D9D5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868" name="Flowchart: Connector 2867">
          <a:extLst>
            <a:ext uri="{FF2B5EF4-FFF2-40B4-BE49-F238E27FC236}">
              <a16:creationId xmlns:a16="http://schemas.microsoft.com/office/drawing/2014/main" id="{F2E30419-3BB8-4402-B7E2-B96AB17BC39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869" name="Bevel 1062">
          <a:extLst>
            <a:ext uri="{FF2B5EF4-FFF2-40B4-BE49-F238E27FC236}">
              <a16:creationId xmlns:a16="http://schemas.microsoft.com/office/drawing/2014/main" id="{B7540BCC-5F32-4249-8FAC-45E34CF9916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870" name="Flowchart: Connector 2869">
          <a:extLst>
            <a:ext uri="{FF2B5EF4-FFF2-40B4-BE49-F238E27FC236}">
              <a16:creationId xmlns:a16="http://schemas.microsoft.com/office/drawing/2014/main" id="{724245D2-2CB0-416C-8E30-8A313C40A1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871" name="Flowchart: Connector 2870">
          <a:extLst>
            <a:ext uri="{FF2B5EF4-FFF2-40B4-BE49-F238E27FC236}">
              <a16:creationId xmlns:a16="http://schemas.microsoft.com/office/drawing/2014/main" id="{A08BA199-BBFF-476D-8302-BEA7F2779FC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872" name="Flowchart: Connector 2871">
          <a:extLst>
            <a:ext uri="{FF2B5EF4-FFF2-40B4-BE49-F238E27FC236}">
              <a16:creationId xmlns:a16="http://schemas.microsoft.com/office/drawing/2014/main" id="{8357139F-94E2-4B47-8D2A-5D34000E5A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873" name="Flowchart: Connector 2872">
          <a:extLst>
            <a:ext uri="{FF2B5EF4-FFF2-40B4-BE49-F238E27FC236}">
              <a16:creationId xmlns:a16="http://schemas.microsoft.com/office/drawing/2014/main" id="{27148ED7-42A9-409C-B09E-C42C808BAB0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874" name="Bevel 1042">
          <a:extLst>
            <a:ext uri="{FF2B5EF4-FFF2-40B4-BE49-F238E27FC236}">
              <a16:creationId xmlns:a16="http://schemas.microsoft.com/office/drawing/2014/main" id="{42DF1E0B-C2A6-4133-B9A4-B70C3A431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875" name="Flowchart: Connector 2874">
          <a:extLst>
            <a:ext uri="{FF2B5EF4-FFF2-40B4-BE49-F238E27FC236}">
              <a16:creationId xmlns:a16="http://schemas.microsoft.com/office/drawing/2014/main" id="{E94FEFF7-F04A-4EA5-A025-C66AEB6761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876" name="Flowchart: Connector 2875">
          <a:extLst>
            <a:ext uri="{FF2B5EF4-FFF2-40B4-BE49-F238E27FC236}">
              <a16:creationId xmlns:a16="http://schemas.microsoft.com/office/drawing/2014/main" id="{CDFC3E8E-C33B-4D46-BDDA-0EEEB7653B8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877" name="Flowchart: Connector 2876">
          <a:extLst>
            <a:ext uri="{FF2B5EF4-FFF2-40B4-BE49-F238E27FC236}">
              <a16:creationId xmlns:a16="http://schemas.microsoft.com/office/drawing/2014/main" id="{F86DB4F9-E6A3-4E70-B029-05A4966C156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878" name="Flowchart: Connector 2877">
          <a:extLst>
            <a:ext uri="{FF2B5EF4-FFF2-40B4-BE49-F238E27FC236}">
              <a16:creationId xmlns:a16="http://schemas.microsoft.com/office/drawing/2014/main" id="{92713B6A-BA93-4278-B600-0BAB8FB9728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879" name="Bevel 1047">
          <a:extLst>
            <a:ext uri="{FF2B5EF4-FFF2-40B4-BE49-F238E27FC236}">
              <a16:creationId xmlns:a16="http://schemas.microsoft.com/office/drawing/2014/main" id="{50BA9CC3-96A9-41C6-8274-6FC4D876937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880" name="Flowchart: Connector 2879">
          <a:extLst>
            <a:ext uri="{FF2B5EF4-FFF2-40B4-BE49-F238E27FC236}">
              <a16:creationId xmlns:a16="http://schemas.microsoft.com/office/drawing/2014/main" id="{25CB4271-CAFE-445A-AA38-8D39ED6AD3C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881" name="Flowchart: Connector 2880">
          <a:extLst>
            <a:ext uri="{FF2B5EF4-FFF2-40B4-BE49-F238E27FC236}">
              <a16:creationId xmlns:a16="http://schemas.microsoft.com/office/drawing/2014/main" id="{44C37BCF-54AF-4115-8D5B-5FBEB9C13AA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882" name="Flowchart: Connector 2881">
          <a:extLst>
            <a:ext uri="{FF2B5EF4-FFF2-40B4-BE49-F238E27FC236}">
              <a16:creationId xmlns:a16="http://schemas.microsoft.com/office/drawing/2014/main" id="{476A9169-EB3F-4E67-9D32-DC9458A6A0A3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883" name="Flowchart: Connector 2882">
          <a:extLst>
            <a:ext uri="{FF2B5EF4-FFF2-40B4-BE49-F238E27FC236}">
              <a16:creationId xmlns:a16="http://schemas.microsoft.com/office/drawing/2014/main" id="{83AC49C3-DCBD-4865-B3EB-1AAB9E99690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884" name="Bevel 1057">
          <a:extLst>
            <a:ext uri="{FF2B5EF4-FFF2-40B4-BE49-F238E27FC236}">
              <a16:creationId xmlns:a16="http://schemas.microsoft.com/office/drawing/2014/main" id="{924C33C3-0AAC-41F8-BE37-F556E53C9AE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885" name="Flowchart: Connector 2884">
          <a:extLst>
            <a:ext uri="{FF2B5EF4-FFF2-40B4-BE49-F238E27FC236}">
              <a16:creationId xmlns:a16="http://schemas.microsoft.com/office/drawing/2014/main" id="{54DB5F61-B41D-409D-B568-6928E3D3A33E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886" name="Flowchart: Connector 2885">
          <a:extLst>
            <a:ext uri="{FF2B5EF4-FFF2-40B4-BE49-F238E27FC236}">
              <a16:creationId xmlns:a16="http://schemas.microsoft.com/office/drawing/2014/main" id="{39814D08-E52B-4954-B664-29C46C11AA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887" name="Flowchart: Connector 2886">
          <a:extLst>
            <a:ext uri="{FF2B5EF4-FFF2-40B4-BE49-F238E27FC236}">
              <a16:creationId xmlns:a16="http://schemas.microsoft.com/office/drawing/2014/main" id="{AB357CAF-319B-4CB7-9353-A0EC32755F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888" name="Flowchart: Connector 2887">
          <a:extLst>
            <a:ext uri="{FF2B5EF4-FFF2-40B4-BE49-F238E27FC236}">
              <a16:creationId xmlns:a16="http://schemas.microsoft.com/office/drawing/2014/main" id="{3B87A456-9615-43E2-A47D-DBF7BCEDFF1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889" name="Bevel 1062">
          <a:extLst>
            <a:ext uri="{FF2B5EF4-FFF2-40B4-BE49-F238E27FC236}">
              <a16:creationId xmlns:a16="http://schemas.microsoft.com/office/drawing/2014/main" id="{DAA01BD0-96CB-4C91-88BB-3CFCFA35A02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Q28"/>
  <sheetViews>
    <sheetView tabSelected="1" view="pageLayout" zoomScale="110" zoomScaleNormal="120" zoomScalePageLayoutView="110" workbookViewId="0">
      <selection activeCell="B3" sqref="B3"/>
    </sheetView>
  </sheetViews>
  <sheetFormatPr defaultColWidth="9.140625" defaultRowHeight="15" x14ac:dyDescent="0.2"/>
  <cols>
    <col min="1" max="1" width="5.42578125" style="29" bestFit="1" customWidth="1"/>
    <col min="2" max="2" width="8" style="30" customWidth="1"/>
    <col min="3" max="3" width="26.42578125" style="30" customWidth="1"/>
    <col min="4" max="4" width="9.140625" style="77" bestFit="1" customWidth="1"/>
    <col min="5" max="5" width="7" style="31" customWidth="1"/>
    <col min="6" max="6" width="5.5703125" style="30" bestFit="1" customWidth="1"/>
    <col min="7" max="7" width="8.28515625" style="30" bestFit="1" customWidth="1"/>
    <col min="8" max="8" width="9" style="30" bestFit="1" customWidth="1"/>
    <col min="9" max="9" width="9.5703125" style="30" bestFit="1" customWidth="1"/>
    <col min="10" max="10" width="14.42578125" style="32" customWidth="1"/>
    <col min="11" max="11" width="21" style="32" hidden="1" customWidth="1"/>
    <col min="12" max="12" width="16.42578125" style="80" bestFit="1" customWidth="1"/>
    <col min="13" max="13" width="9.28515625" style="32" bestFit="1" customWidth="1"/>
    <col min="14" max="14" width="6.85546875" style="30" bestFit="1" customWidth="1"/>
    <col min="15" max="15" width="6.7109375" style="30" customWidth="1"/>
    <col min="16" max="16" width="9.42578125" style="44" bestFit="1" customWidth="1"/>
    <col min="17" max="17" width="9.42578125" style="27" customWidth="1"/>
    <col min="18" max="16384" width="9.140625" style="27"/>
  </cols>
  <sheetData>
    <row r="1" spans="1:17" s="46" customFormat="1" ht="28.7" customHeight="1" x14ac:dyDescent="0.2">
      <c r="A1" s="21" t="s">
        <v>16</v>
      </c>
      <c r="B1" s="22" t="s">
        <v>17</v>
      </c>
      <c r="C1" s="23" t="s">
        <v>18</v>
      </c>
      <c r="D1" s="26" t="s">
        <v>125</v>
      </c>
      <c r="E1" s="24" t="s">
        <v>19</v>
      </c>
      <c r="F1" s="25" t="s">
        <v>126</v>
      </c>
      <c r="G1" s="22" t="s">
        <v>45</v>
      </c>
      <c r="H1" s="22" t="s">
        <v>88</v>
      </c>
      <c r="I1" s="22" t="s">
        <v>151</v>
      </c>
      <c r="J1" s="78" t="s">
        <v>123</v>
      </c>
      <c r="K1" s="22" t="s">
        <v>91</v>
      </c>
      <c r="L1" s="79" t="s">
        <v>124</v>
      </c>
      <c r="M1" s="78" t="s">
        <v>127</v>
      </c>
      <c r="N1" s="26" t="s">
        <v>118</v>
      </c>
      <c r="O1" s="26" t="s">
        <v>128</v>
      </c>
      <c r="P1" s="26" t="s">
        <v>129</v>
      </c>
      <c r="Q1" s="26" t="s">
        <v>23</v>
      </c>
    </row>
    <row r="2" spans="1:17" s="28" customFormat="1" ht="17.25" customHeight="1" x14ac:dyDescent="0.25">
      <c r="A2" s="45">
        <v>1</v>
      </c>
      <c r="B2" s="84" t="s">
        <v>24</v>
      </c>
      <c r="C2" s="85" t="s">
        <v>163</v>
      </c>
      <c r="D2" s="86" t="s">
        <v>164</v>
      </c>
      <c r="E2" s="87">
        <v>4.4000000000000004</v>
      </c>
      <c r="F2" s="88" t="s">
        <v>166</v>
      </c>
      <c r="G2" s="85" t="str">
        <f>IF($B2&lt;&gt;"","NO","")</f>
        <v>NO</v>
      </c>
      <c r="H2" s="85" t="str">
        <f>IF($B2&lt;&gt;"","YES","")</f>
        <v>YES</v>
      </c>
      <c r="I2" s="85" t="str">
        <f>IF($B2&lt;&gt;"","YES","")</f>
        <v>YES</v>
      </c>
      <c r="J2" s="89" t="str">
        <f>UPPER(K2)</f>
        <v>91YZRV3</v>
      </c>
      <c r="K2" s="85" t="s">
        <v>165</v>
      </c>
      <c r="L2" s="90">
        <v>5.1124020725500198E+17</v>
      </c>
      <c r="M2" s="85" t="s">
        <v>133</v>
      </c>
      <c r="N2" s="85" t="str">
        <f>IF($B2&lt;&gt;"","F3","")</f>
        <v>F3</v>
      </c>
      <c r="O2" s="85" t="str">
        <f>IF($B2&lt;&gt;"","C5","")</f>
        <v>C5</v>
      </c>
      <c r="P2" s="85" t="str">
        <f>IF($B2&lt;&gt;"","ENCD","")</f>
        <v>ENCD</v>
      </c>
      <c r="Q2" s="85" t="str">
        <f>IF($B2&lt;&gt;"","ND","")</f>
        <v>ND</v>
      </c>
    </row>
    <row r="3" spans="1:17" s="28" customFormat="1" ht="17.25" customHeight="1" x14ac:dyDescent="0.2">
      <c r="A3" s="29"/>
      <c r="B3" s="30"/>
      <c r="C3" s="30"/>
      <c r="D3" s="77"/>
      <c r="E3" s="31"/>
      <c r="F3" s="30"/>
      <c r="G3" s="30"/>
      <c r="H3" s="30"/>
      <c r="I3" s="30"/>
      <c r="J3" s="32"/>
      <c r="K3" s="32"/>
      <c r="L3" s="80"/>
      <c r="M3" s="32"/>
      <c r="N3" s="30"/>
      <c r="O3" s="30"/>
      <c r="P3" s="44"/>
      <c r="Q3" s="27"/>
    </row>
    <row r="4" spans="1:17" s="28" customFormat="1" ht="17.25" customHeight="1" x14ac:dyDescent="0.2">
      <c r="A4" s="29"/>
      <c r="B4" s="30"/>
      <c r="C4" s="30"/>
      <c r="D4" s="77"/>
      <c r="E4" s="31"/>
      <c r="F4" s="30"/>
      <c r="G4" s="30"/>
      <c r="H4" s="30"/>
      <c r="I4" s="30"/>
      <c r="J4" s="32"/>
      <c r="K4" s="32"/>
      <c r="L4" s="80"/>
      <c r="M4" s="32"/>
      <c r="N4" s="30"/>
      <c r="O4" s="30"/>
      <c r="P4" s="44"/>
      <c r="Q4" s="27"/>
    </row>
    <row r="5" spans="1:17" s="28" customFormat="1" ht="17.25" customHeight="1" x14ac:dyDescent="0.2">
      <c r="A5" s="29"/>
      <c r="B5" s="30"/>
      <c r="C5" s="30"/>
      <c r="D5" s="77"/>
      <c r="E5" s="31"/>
      <c r="F5" s="30"/>
      <c r="G5" s="30"/>
      <c r="H5" s="30"/>
      <c r="I5" s="30"/>
      <c r="J5" s="32"/>
      <c r="K5" s="32"/>
      <c r="L5" s="80"/>
      <c r="M5" s="32"/>
      <c r="N5" s="30"/>
      <c r="O5" s="30"/>
      <c r="P5" s="44"/>
      <c r="Q5" s="27"/>
    </row>
    <row r="6" spans="1:17" s="28" customFormat="1" ht="17.25" customHeight="1" x14ac:dyDescent="0.2">
      <c r="A6" s="29"/>
      <c r="B6" s="30"/>
      <c r="C6" s="30"/>
      <c r="D6" s="77"/>
      <c r="E6" s="31"/>
      <c r="F6" s="30"/>
      <c r="G6" s="30"/>
      <c r="H6" s="30"/>
      <c r="I6" s="30"/>
      <c r="J6" s="32"/>
      <c r="K6" s="32"/>
      <c r="L6" s="80"/>
      <c r="M6" s="32"/>
      <c r="N6" s="30"/>
      <c r="O6" s="30"/>
      <c r="P6" s="44"/>
      <c r="Q6" s="27"/>
    </row>
    <row r="7" spans="1:17" s="28" customFormat="1" ht="17.25" customHeight="1" x14ac:dyDescent="0.2">
      <c r="A7" s="29"/>
      <c r="B7" s="30"/>
      <c r="C7" s="30"/>
      <c r="D7" s="77"/>
      <c r="E7" s="31"/>
      <c r="F7" s="30"/>
      <c r="G7" s="30"/>
      <c r="H7" s="30"/>
      <c r="I7" s="30"/>
      <c r="J7" s="32"/>
      <c r="K7" s="32"/>
      <c r="L7" s="80"/>
      <c r="M7" s="32"/>
      <c r="N7" s="30"/>
      <c r="O7" s="30"/>
      <c r="P7" s="44"/>
      <c r="Q7" s="27"/>
    </row>
    <row r="8" spans="1:17" s="28" customFormat="1" ht="17.25" customHeight="1" x14ac:dyDescent="0.2">
      <c r="A8" s="29"/>
      <c r="B8" s="30"/>
      <c r="C8" s="30"/>
      <c r="D8" s="77"/>
      <c r="E8" s="31"/>
      <c r="F8" s="30"/>
      <c r="G8" s="30"/>
      <c r="H8" s="30"/>
      <c r="I8" s="30"/>
      <c r="J8" s="32"/>
      <c r="K8" s="32"/>
      <c r="L8" s="80"/>
      <c r="M8" s="32"/>
      <c r="N8" s="30"/>
      <c r="O8" s="30"/>
      <c r="P8" s="44"/>
      <c r="Q8" s="27"/>
    </row>
    <row r="9" spans="1:17" s="28" customFormat="1" ht="17.25" customHeight="1" x14ac:dyDescent="0.2">
      <c r="A9" s="29"/>
      <c r="B9" s="30"/>
      <c r="C9" s="30"/>
      <c r="D9" s="77"/>
      <c r="E9" s="31"/>
      <c r="F9" s="30"/>
      <c r="G9" s="30"/>
      <c r="H9" s="30"/>
      <c r="I9" s="30"/>
      <c r="J9" s="32"/>
      <c r="K9" s="32"/>
      <c r="L9" s="80"/>
      <c r="M9" s="32"/>
      <c r="N9" s="30"/>
      <c r="O9" s="30"/>
      <c r="P9" s="44"/>
      <c r="Q9" s="27"/>
    </row>
    <row r="10" spans="1:17" s="28" customFormat="1" ht="17.25" customHeight="1" x14ac:dyDescent="0.2">
      <c r="A10" s="29"/>
      <c r="B10" s="30"/>
      <c r="C10" s="30"/>
      <c r="D10" s="77"/>
      <c r="E10" s="31"/>
      <c r="F10" s="30"/>
      <c r="G10" s="30"/>
      <c r="H10" s="30"/>
      <c r="I10" s="30"/>
      <c r="J10" s="32"/>
      <c r="K10" s="32"/>
      <c r="L10" s="80"/>
      <c r="M10" s="32"/>
      <c r="N10" s="30"/>
      <c r="O10" s="30"/>
      <c r="P10" s="44"/>
      <c r="Q10" s="27"/>
    </row>
    <row r="11" spans="1:17" s="28" customFormat="1" ht="17.25" customHeight="1" x14ac:dyDescent="0.2">
      <c r="A11" s="29"/>
      <c r="B11" s="30"/>
      <c r="C11" s="30"/>
      <c r="D11" s="77"/>
      <c r="E11" s="31"/>
      <c r="F11" s="30"/>
      <c r="G11" s="30"/>
      <c r="H11" s="30"/>
      <c r="I11" s="30"/>
      <c r="J11" s="32"/>
      <c r="K11" s="32"/>
      <c r="L11" s="80"/>
      <c r="M11" s="32"/>
      <c r="N11" s="30"/>
      <c r="O11" s="30"/>
      <c r="P11" s="44"/>
      <c r="Q11" s="27"/>
    </row>
    <row r="12" spans="1:17" s="28" customFormat="1" ht="17.25" customHeight="1" x14ac:dyDescent="0.2">
      <c r="A12" s="29"/>
      <c r="B12" s="30"/>
      <c r="C12" s="30"/>
      <c r="D12" s="77"/>
      <c r="E12" s="31"/>
      <c r="F12" s="30"/>
      <c r="G12" s="30"/>
      <c r="H12" s="30"/>
      <c r="I12" s="30"/>
      <c r="J12" s="32"/>
      <c r="K12" s="32"/>
      <c r="L12" s="80"/>
      <c r="M12" s="32"/>
      <c r="N12" s="30"/>
      <c r="O12" s="30"/>
      <c r="P12" s="44"/>
      <c r="Q12" s="27"/>
    </row>
    <row r="13" spans="1:17" s="28" customFormat="1" ht="17.25" customHeight="1" x14ac:dyDescent="0.2">
      <c r="A13" s="29"/>
      <c r="B13" s="30"/>
      <c r="C13" s="30"/>
      <c r="D13" s="77"/>
      <c r="E13" s="31"/>
      <c r="F13" s="30"/>
      <c r="G13" s="30"/>
      <c r="H13" s="30"/>
      <c r="I13" s="30"/>
      <c r="J13" s="32"/>
      <c r="K13" s="32"/>
      <c r="L13" s="80"/>
      <c r="M13" s="32"/>
      <c r="N13" s="30"/>
      <c r="O13" s="30"/>
      <c r="P13" s="44"/>
      <c r="Q13" s="27"/>
    </row>
    <row r="14" spans="1:17" s="28" customFormat="1" ht="17.25" customHeight="1" x14ac:dyDescent="0.2">
      <c r="A14" s="29"/>
      <c r="B14" s="30"/>
      <c r="C14" s="30"/>
      <c r="D14" s="77"/>
      <c r="E14" s="31"/>
      <c r="F14" s="30"/>
      <c r="G14" s="30"/>
      <c r="H14" s="30"/>
      <c r="I14" s="30"/>
      <c r="J14" s="32"/>
      <c r="K14" s="32"/>
      <c r="L14" s="80"/>
      <c r="M14" s="32"/>
      <c r="N14" s="30"/>
      <c r="O14" s="30"/>
      <c r="P14" s="44"/>
      <c r="Q14" s="27"/>
    </row>
    <row r="15" spans="1:17" s="28" customFormat="1" ht="17.25" customHeight="1" x14ac:dyDescent="0.2">
      <c r="A15" s="29"/>
      <c r="B15" s="30"/>
      <c r="C15" s="30"/>
      <c r="D15" s="77"/>
      <c r="E15" s="31"/>
      <c r="F15" s="30"/>
      <c r="G15" s="30"/>
      <c r="H15" s="30"/>
      <c r="I15" s="30"/>
      <c r="J15" s="32"/>
      <c r="K15" s="32"/>
      <c r="L15" s="80"/>
      <c r="M15" s="32"/>
      <c r="N15" s="30"/>
      <c r="O15" s="30"/>
      <c r="P15" s="44"/>
      <c r="Q15" s="27"/>
    </row>
    <row r="16" spans="1:17" s="28" customFormat="1" ht="17.25" customHeight="1" x14ac:dyDescent="0.2">
      <c r="A16" s="29"/>
      <c r="B16" s="30"/>
      <c r="C16" s="30"/>
      <c r="D16" s="77"/>
      <c r="E16" s="31"/>
      <c r="F16" s="30"/>
      <c r="G16" s="30"/>
      <c r="H16" s="30"/>
      <c r="I16" s="30"/>
      <c r="J16" s="32"/>
      <c r="K16" s="32"/>
      <c r="L16" s="80"/>
      <c r="M16" s="32"/>
      <c r="N16" s="30"/>
      <c r="O16" s="30"/>
      <c r="P16" s="44"/>
      <c r="Q16" s="27"/>
    </row>
    <row r="17" spans="1:17" s="28" customFormat="1" ht="17.25" customHeight="1" x14ac:dyDescent="0.2">
      <c r="A17" s="29"/>
      <c r="B17" s="30"/>
      <c r="C17" s="30"/>
      <c r="D17" s="77"/>
      <c r="E17" s="31"/>
      <c r="F17" s="30"/>
      <c r="G17" s="30"/>
      <c r="H17" s="30"/>
      <c r="I17" s="30"/>
      <c r="J17" s="32"/>
      <c r="K17" s="32"/>
      <c r="L17" s="80"/>
      <c r="M17" s="32"/>
      <c r="N17" s="30"/>
      <c r="O17" s="30"/>
      <c r="P17" s="44"/>
      <c r="Q17" s="27"/>
    </row>
    <row r="18" spans="1:17" s="28" customFormat="1" ht="17.25" customHeight="1" x14ac:dyDescent="0.2">
      <c r="A18" s="29"/>
      <c r="B18" s="30"/>
      <c r="C18" s="30"/>
      <c r="D18" s="77"/>
      <c r="E18" s="31"/>
      <c r="F18" s="30"/>
      <c r="G18" s="30"/>
      <c r="H18" s="30"/>
      <c r="I18" s="30"/>
      <c r="J18" s="32"/>
      <c r="K18" s="32"/>
      <c r="L18" s="80"/>
      <c r="M18" s="32"/>
      <c r="N18" s="30"/>
      <c r="O18" s="30"/>
      <c r="P18" s="44"/>
      <c r="Q18" s="27"/>
    </row>
    <row r="19" spans="1:17" s="28" customFormat="1" ht="17.25" customHeight="1" x14ac:dyDescent="0.2">
      <c r="A19" s="29"/>
      <c r="B19" s="30"/>
      <c r="C19" s="30"/>
      <c r="D19" s="77"/>
      <c r="E19" s="31"/>
      <c r="F19" s="30"/>
      <c r="G19" s="30"/>
      <c r="H19" s="30"/>
      <c r="I19" s="30"/>
      <c r="J19" s="32"/>
      <c r="K19" s="32"/>
      <c r="L19" s="80"/>
      <c r="M19" s="32"/>
      <c r="N19" s="30"/>
      <c r="O19" s="30"/>
      <c r="P19" s="44"/>
      <c r="Q19" s="27"/>
    </row>
    <row r="20" spans="1:17" s="28" customFormat="1" ht="17.25" customHeight="1" x14ac:dyDescent="0.2">
      <c r="A20" s="29"/>
      <c r="B20" s="30"/>
      <c r="C20" s="30"/>
      <c r="D20" s="77"/>
      <c r="E20" s="31"/>
      <c r="F20" s="30"/>
      <c r="G20" s="30"/>
      <c r="H20" s="30"/>
      <c r="I20" s="30"/>
      <c r="J20" s="32"/>
      <c r="K20" s="32"/>
      <c r="L20" s="80"/>
      <c r="M20" s="32"/>
      <c r="N20" s="30"/>
      <c r="O20" s="30"/>
      <c r="P20" s="44"/>
      <c r="Q20" s="27"/>
    </row>
    <row r="21" spans="1:17" s="28" customFormat="1" ht="17.25" customHeight="1" x14ac:dyDescent="0.2">
      <c r="A21" s="29"/>
      <c r="B21" s="30"/>
      <c r="C21" s="30"/>
      <c r="D21" s="77"/>
      <c r="E21" s="31"/>
      <c r="F21" s="30"/>
      <c r="G21" s="30"/>
      <c r="H21" s="30"/>
      <c r="I21" s="30"/>
      <c r="J21" s="32"/>
      <c r="K21" s="32"/>
      <c r="L21" s="80"/>
      <c r="M21" s="32"/>
      <c r="N21" s="30"/>
      <c r="O21" s="30"/>
      <c r="P21" s="44"/>
      <c r="Q21" s="27"/>
    </row>
    <row r="22" spans="1:17" s="28" customFormat="1" ht="17.25" customHeight="1" x14ac:dyDescent="0.2">
      <c r="A22" s="29"/>
      <c r="B22" s="30"/>
      <c r="C22" s="30"/>
      <c r="D22" s="77"/>
      <c r="E22" s="31"/>
      <c r="F22" s="30"/>
      <c r="G22" s="30"/>
      <c r="H22" s="30"/>
      <c r="I22" s="30"/>
      <c r="J22" s="32"/>
      <c r="K22" s="32"/>
      <c r="L22" s="80"/>
      <c r="M22" s="32"/>
      <c r="N22" s="30"/>
      <c r="O22" s="30"/>
      <c r="P22" s="44"/>
      <c r="Q22" s="27"/>
    </row>
    <row r="23" spans="1:17" s="28" customFormat="1" ht="17.25" customHeight="1" x14ac:dyDescent="0.2">
      <c r="A23" s="29"/>
      <c r="B23" s="30"/>
      <c r="C23" s="30"/>
      <c r="D23" s="77"/>
      <c r="E23" s="31"/>
      <c r="F23" s="30"/>
      <c r="G23" s="30"/>
      <c r="H23" s="30"/>
      <c r="I23" s="30"/>
      <c r="J23" s="32"/>
      <c r="K23" s="32"/>
      <c r="L23" s="80"/>
      <c r="M23" s="32"/>
      <c r="N23" s="30"/>
      <c r="O23" s="30"/>
      <c r="P23" s="44"/>
      <c r="Q23" s="27"/>
    </row>
    <row r="24" spans="1:17" s="28" customFormat="1" ht="17.25" customHeight="1" x14ac:dyDescent="0.2">
      <c r="A24" s="29"/>
      <c r="B24" s="30"/>
      <c r="C24" s="30"/>
      <c r="D24" s="77"/>
      <c r="E24" s="31"/>
      <c r="F24" s="30"/>
      <c r="G24" s="30"/>
      <c r="H24" s="30"/>
      <c r="I24" s="30"/>
      <c r="J24" s="32"/>
      <c r="K24" s="32"/>
      <c r="L24" s="80"/>
      <c r="M24" s="32"/>
      <c r="N24" s="30"/>
      <c r="O24" s="30"/>
      <c r="P24" s="44"/>
      <c r="Q24" s="27"/>
    </row>
    <row r="25" spans="1:17" s="28" customFormat="1" ht="17.25" customHeight="1" x14ac:dyDescent="0.2">
      <c r="A25" s="29"/>
      <c r="B25" s="30"/>
      <c r="C25" s="30"/>
      <c r="D25" s="77"/>
      <c r="E25" s="31"/>
      <c r="F25" s="30"/>
      <c r="G25" s="30"/>
      <c r="H25" s="30"/>
      <c r="I25" s="30"/>
      <c r="J25" s="32"/>
      <c r="K25" s="32"/>
      <c r="L25" s="80"/>
      <c r="M25" s="32"/>
      <c r="N25" s="30"/>
      <c r="O25" s="30"/>
      <c r="P25" s="44"/>
      <c r="Q25" s="27"/>
    </row>
    <row r="26" spans="1:17" s="28" customFormat="1" ht="17.25" customHeight="1" x14ac:dyDescent="0.2">
      <c r="A26" s="29"/>
      <c r="B26" s="30"/>
      <c r="C26" s="30"/>
      <c r="D26" s="77"/>
      <c r="E26" s="31"/>
      <c r="F26" s="30"/>
      <c r="G26" s="30"/>
      <c r="H26" s="30"/>
      <c r="I26" s="30"/>
      <c r="J26" s="32"/>
      <c r="K26" s="32"/>
      <c r="L26" s="80"/>
      <c r="M26" s="32"/>
      <c r="N26" s="30"/>
      <c r="O26" s="30"/>
      <c r="P26" s="44"/>
      <c r="Q26" s="27"/>
    </row>
    <row r="27" spans="1:17" s="29" customFormat="1" ht="17.25" customHeight="1" x14ac:dyDescent="0.2">
      <c r="B27" s="30"/>
      <c r="C27" s="30"/>
      <c r="D27" s="77"/>
      <c r="E27" s="31"/>
      <c r="F27" s="30"/>
      <c r="G27" s="30"/>
      <c r="H27" s="30"/>
      <c r="I27" s="30"/>
      <c r="J27" s="32"/>
      <c r="K27" s="32"/>
      <c r="L27" s="80"/>
      <c r="M27" s="32"/>
      <c r="N27" s="30"/>
      <c r="O27" s="30"/>
      <c r="P27" s="44"/>
      <c r="Q27" s="27"/>
    </row>
    <row r="28" spans="1:17" s="29" customFormat="1" ht="17.25" customHeight="1" x14ac:dyDescent="0.2">
      <c r="B28" s="30"/>
      <c r="C28" s="30"/>
      <c r="D28" s="77"/>
      <c r="E28" s="31"/>
      <c r="F28" s="30"/>
      <c r="G28" s="30"/>
      <c r="H28" s="30"/>
      <c r="I28" s="30"/>
      <c r="J28" s="32"/>
      <c r="K28" s="32"/>
      <c r="L28" s="80"/>
      <c r="M28" s="32"/>
      <c r="N28" s="30"/>
      <c r="O28" s="30"/>
      <c r="P28" s="44"/>
      <c r="Q28" s="27"/>
    </row>
  </sheetData>
  <printOptions gridLines="1"/>
  <pageMargins left="0.7" right="0.7" top="1.75" bottom="1.001953125" header="0.05" footer="0.3"/>
  <pageSetup scale="76" orientation="landscape" r:id="rId1"/>
  <headerFooter>
    <oddHeader>&amp;L&amp;"Arial,Regular"&amp;14
&amp;"Arial,Bold Italic"WEIGHT: 1
TARE: 1
L:14  W:10  H:8&amp;C&amp;G
&amp;"Arial,Bold Italic"&amp;16TRRC
COMPLETED LAPTOPS
&amp;22 12th GEN&amp;16
(WITH SSD HDD)&amp;R&amp;"Arial,Bold Italic"&amp;14&amp;K000000L-10
10/15/2025
HDD SIZE: 2TB
HDD TYPE: M.2 NVMe</oddHeader>
    <oddFooter>&amp;L&amp;8Title: Control of Production and Service Provision
Issued: 04/19/2019
Revised:&amp;CPage &amp;P of &amp;N&amp;R&amp;8QP-TRRC-0005-05
Revision: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xr:uid="{00000000-0002-0000-0000-000000000000}">
          <x14:formula1>
            <xm:f>'Data-PULLDOWNS'!$L$12:$L$17</xm:f>
          </x14:formula1>
          <xm:sqref>M1 M3:M1048576</xm:sqref>
        </x14:dataValidation>
        <x14:dataValidation type="list" allowBlank="1" showInputMessage="1" xr:uid="{00000000-0002-0000-0000-000001000000}">
          <x14:formula1>
            <xm:f>'Data-PULLDOWNS'!$B$12:$B$22</xm:f>
          </x14:formula1>
          <xm:sqref>C1 C3:C1048576</xm:sqref>
        </x14:dataValidation>
        <x14:dataValidation type="list" allowBlank="1" showInputMessage="1" xr:uid="{00000000-0002-0000-0000-000002000000}">
          <x14:formula1>
            <xm:f>'Data-PULLDOWNS'!$C$12:$C$17</xm:f>
          </x14:formula1>
          <xm:sqref>D1 D3:D1048576</xm:sqref>
        </x14:dataValidation>
        <x14:dataValidation type="list" allowBlank="1" showInputMessage="1" xr:uid="{00000000-0002-0000-0000-000003000000}">
          <x14:formula1>
            <xm:f>'Data-PULLDOWNS'!$D$12:$D$17</xm:f>
          </x14:formula1>
          <xm:sqref>F1 F3:F1048576</xm:sqref>
        </x14:dataValidation>
        <x14:dataValidation type="list" allowBlank="1" showInputMessage="1" xr:uid="{00000000-0002-0000-0000-000004000000}">
          <x14:formula1>
            <xm:f>'Data-PULLDOWNS'!$E$12:$E$14</xm:f>
          </x14:formula1>
          <xm:sqref>G1 G3:G1048576</xm:sqref>
        </x14:dataValidation>
        <x14:dataValidation type="list" allowBlank="1" showInputMessage="1" xr:uid="{00000000-0002-0000-0000-000005000000}">
          <x14:formula1>
            <xm:f>'Data-PULLDOWNS'!$F$12:$F$14</xm:f>
          </x14:formula1>
          <xm:sqref>H1 H3:H1048576</xm:sqref>
        </x14:dataValidation>
        <x14:dataValidation type="list" allowBlank="1" showInputMessage="1" xr:uid="{00000000-0002-0000-0000-000006000000}">
          <x14:formula1>
            <xm:f>'Data-PULLDOWNS'!$G$12:$G$14</xm:f>
          </x14:formula1>
          <xm:sqref>I1 I3:I1048576</xm:sqref>
        </x14:dataValidation>
        <x14:dataValidation type="list" allowBlank="1" showInputMessage="1" xr:uid="{00000000-0002-0000-0000-000007000000}">
          <x14:formula1>
            <xm:f>'Data-PULLDOWNS'!$H$12:$H$15</xm:f>
          </x14:formula1>
          <xm:sqref>N1 N3:N1048576</xm:sqref>
        </x14:dataValidation>
        <x14:dataValidation type="list" allowBlank="1" showInputMessage="1" xr:uid="{00000000-0002-0000-0000-000008000000}">
          <x14:formula1>
            <xm:f>'Data-PULLDOWNS'!$I$12:$I$15</xm:f>
          </x14:formula1>
          <xm:sqref>O1 O3:O1048576</xm:sqref>
        </x14:dataValidation>
        <x14:dataValidation type="list" allowBlank="1" showInputMessage="1" xr:uid="{00000000-0002-0000-0000-000009000000}">
          <x14:formula1>
            <xm:f>'Data-PULLDOWNS'!$J$12</xm:f>
          </x14:formula1>
          <xm:sqref>P1 P3:P1048576</xm:sqref>
        </x14:dataValidation>
        <x14:dataValidation type="list" allowBlank="1" showInputMessage="1" xr:uid="{00000000-0002-0000-0000-00000A000000}">
          <x14:formula1>
            <xm:f>'Data-PULLDOWNS'!$K$12</xm:f>
          </x14:formula1>
          <xm:sqref>Q1 Q3:Q1048576</xm:sqref>
        </x14:dataValidation>
        <x14:dataValidation type="list" allowBlank="1" showInputMessage="1" xr:uid="{00000000-0002-0000-0000-00000B000000}">
          <x14:formula1>
            <xm:f>'Data-PULLDOWNS'!$A$12:$A$15</xm:f>
          </x14:formula1>
          <xm:sqref>B1 B3:B1048576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B10" sqref="B10:D10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94">
        <f ca="1">NOW()</f>
        <v>45945.548046875003</v>
      </c>
      <c r="B1" s="95"/>
      <c r="C1" s="95"/>
      <c r="D1" s="95"/>
      <c r="E1" s="95"/>
      <c r="F1" s="95"/>
      <c r="G1" s="96"/>
    </row>
    <row r="2" spans="1:7" ht="15.75" thickBot="1" x14ac:dyDescent="0.3">
      <c r="A2" s="97" t="s">
        <v>92</v>
      </c>
      <c r="B2" s="95"/>
      <c r="C2" s="95"/>
      <c r="D2" s="95"/>
      <c r="E2" s="95"/>
      <c r="F2" s="95"/>
      <c r="G2" s="96"/>
    </row>
    <row r="3" spans="1:7" ht="15.75" thickBot="1" x14ac:dyDescent="0.3">
      <c r="A3" s="64" t="s">
        <v>94</v>
      </c>
      <c r="B3" s="104" t="s">
        <v>161</v>
      </c>
      <c r="C3" s="104"/>
      <c r="D3" s="65"/>
      <c r="E3" s="65"/>
      <c r="F3" s="65"/>
      <c r="G3" s="66"/>
    </row>
    <row r="4" spans="1:7" ht="139.5" customHeight="1" thickBot="1" x14ac:dyDescent="0.3">
      <c r="A4" s="98" t="s">
        <v>50</v>
      </c>
      <c r="B4" s="99"/>
      <c r="C4" s="99"/>
      <c r="D4" s="99"/>
      <c r="E4" s="99"/>
      <c r="F4" s="99"/>
      <c r="G4" s="100"/>
    </row>
    <row r="5" spans="1:7" ht="30.75" thickBot="1" x14ac:dyDescent="0.3">
      <c r="A5" s="51" t="s">
        <v>16</v>
      </c>
      <c r="B5" s="101" t="s">
        <v>51</v>
      </c>
      <c r="C5" s="102"/>
      <c r="D5" s="103"/>
      <c r="E5" s="52" t="s">
        <v>52</v>
      </c>
      <c r="F5" s="53" t="s">
        <v>53</v>
      </c>
      <c r="G5" s="51" t="s">
        <v>54</v>
      </c>
    </row>
    <row r="6" spans="1:7" ht="15.75" thickBot="1" x14ac:dyDescent="0.3">
      <c r="A6" s="54">
        <v>1</v>
      </c>
      <c r="B6" s="91" t="str">
        <f>TRANSPOSE(INVENTORY!C2)</f>
        <v>LATITUDE 5430</v>
      </c>
      <c r="C6" s="92"/>
      <c r="D6" s="93"/>
      <c r="E6" s="55" t="str">
        <f>TRANSPOSE(INVENTORY!J2)</f>
        <v>91YZRV3</v>
      </c>
      <c r="F6" s="55" t="s">
        <v>58</v>
      </c>
      <c r="G6" s="55" t="s">
        <v>59</v>
      </c>
    </row>
    <row r="7" spans="1:7" ht="15.75" thickBot="1" x14ac:dyDescent="0.3">
      <c r="A7" s="54"/>
      <c r="B7" s="91"/>
      <c r="C7" s="92"/>
      <c r="D7" s="93"/>
      <c r="E7" s="55"/>
      <c r="F7" s="55"/>
      <c r="G7" s="55"/>
    </row>
    <row r="8" spans="1:7" ht="15.75" thickBot="1" x14ac:dyDescent="0.3">
      <c r="A8" s="54"/>
      <c r="B8" s="91"/>
      <c r="C8" s="92"/>
      <c r="D8" s="93"/>
      <c r="E8" s="55"/>
      <c r="F8" s="55"/>
      <c r="G8" s="55"/>
    </row>
    <row r="9" spans="1:7" ht="15.75" thickBot="1" x14ac:dyDescent="0.3">
      <c r="A9" s="54"/>
      <c r="B9" s="91"/>
      <c r="C9" s="92"/>
      <c r="D9" s="93"/>
      <c r="E9" s="55"/>
      <c r="F9" s="55"/>
      <c r="G9" s="55"/>
    </row>
    <row r="10" spans="1:7" ht="15.75" thickBot="1" x14ac:dyDescent="0.3">
      <c r="A10" s="54"/>
      <c r="B10" s="91"/>
      <c r="C10" s="92"/>
      <c r="D10" s="93"/>
      <c r="E10" s="55"/>
      <c r="F10" s="55"/>
      <c r="G10" s="55"/>
    </row>
    <row r="11" spans="1:7" ht="15.75" thickBot="1" x14ac:dyDescent="0.3">
      <c r="A11" s="54"/>
      <c r="B11" s="91"/>
      <c r="C11" s="92"/>
      <c r="D11" s="93"/>
      <c r="E11" s="55"/>
      <c r="F11" s="55"/>
      <c r="G11" s="55"/>
    </row>
    <row r="12" spans="1:7" ht="15.75" thickBot="1" x14ac:dyDescent="0.3">
      <c r="A12" s="54"/>
      <c r="B12" s="91"/>
      <c r="C12" s="92"/>
      <c r="D12" s="93"/>
      <c r="E12" s="55"/>
      <c r="F12" s="55"/>
      <c r="G12" s="55"/>
    </row>
    <row r="13" spans="1:7" ht="15.75" thickBot="1" x14ac:dyDescent="0.3">
      <c r="A13" s="54"/>
      <c r="B13" s="91"/>
      <c r="C13" s="92"/>
      <c r="D13" s="93"/>
      <c r="E13" s="55"/>
      <c r="F13" s="55"/>
      <c r="G13" s="55"/>
    </row>
    <row r="14" spans="1:7" ht="15.75" thickBot="1" x14ac:dyDescent="0.3">
      <c r="A14" s="54"/>
      <c r="B14" s="91"/>
      <c r="C14" s="92"/>
      <c r="D14" s="93"/>
      <c r="E14" s="55"/>
      <c r="F14" s="55"/>
      <c r="G14" s="55"/>
    </row>
    <row r="15" spans="1:7" ht="15.75" thickBot="1" x14ac:dyDescent="0.3">
      <c r="A15" s="54"/>
      <c r="B15" s="91"/>
      <c r="C15" s="92"/>
      <c r="D15" s="93"/>
      <c r="E15" s="55"/>
      <c r="F15" s="55"/>
      <c r="G15" s="55"/>
    </row>
    <row r="16" spans="1:7" ht="15.75" thickBot="1" x14ac:dyDescent="0.3">
      <c r="A16" s="56"/>
      <c r="B16" s="57"/>
      <c r="C16" s="57"/>
      <c r="D16" s="57"/>
      <c r="E16" s="57"/>
      <c r="F16" s="57"/>
      <c r="G16" s="57"/>
    </row>
    <row r="17" spans="1:7" ht="15.75" thickBot="1" x14ac:dyDescent="0.3">
      <c r="A17" s="117" t="s">
        <v>55</v>
      </c>
      <c r="B17" s="118"/>
      <c r="C17" s="118"/>
      <c r="D17" s="118"/>
      <c r="E17" s="118"/>
      <c r="F17" s="118"/>
      <c r="G17" s="119"/>
    </row>
    <row r="18" spans="1:7" x14ac:dyDescent="0.25">
      <c r="A18" s="108" t="s">
        <v>56</v>
      </c>
      <c r="B18" s="109"/>
      <c r="C18" s="109"/>
      <c r="D18" s="109"/>
      <c r="E18" s="109"/>
      <c r="F18" s="109"/>
      <c r="G18" s="110"/>
    </row>
    <row r="19" spans="1:7" x14ac:dyDescent="0.25">
      <c r="A19" s="111"/>
      <c r="B19" s="112"/>
      <c r="C19" s="112"/>
      <c r="D19" s="112"/>
      <c r="E19" s="112"/>
      <c r="F19" s="112"/>
      <c r="G19" s="113"/>
    </row>
    <row r="20" spans="1:7" x14ac:dyDescent="0.25">
      <c r="A20" s="111"/>
      <c r="B20" s="112"/>
      <c r="C20" s="112"/>
      <c r="D20" s="112"/>
      <c r="E20" s="112"/>
      <c r="F20" s="112"/>
      <c r="G20" s="113"/>
    </row>
    <row r="21" spans="1:7" x14ac:dyDescent="0.25">
      <c r="A21" s="111"/>
      <c r="B21" s="112"/>
      <c r="C21" s="112"/>
      <c r="D21" s="112"/>
      <c r="E21" s="112"/>
      <c r="F21" s="112"/>
      <c r="G21" s="113"/>
    </row>
    <row r="22" spans="1:7" ht="15.75" thickBot="1" x14ac:dyDescent="0.3">
      <c r="A22" s="114"/>
      <c r="B22" s="115"/>
      <c r="C22" s="115"/>
      <c r="D22" s="115"/>
      <c r="E22" s="115"/>
      <c r="F22" s="115"/>
      <c r="G22" s="116"/>
    </row>
    <row r="23" spans="1:7" x14ac:dyDescent="0.25">
      <c r="A23" s="56"/>
      <c r="B23" s="57"/>
      <c r="C23" s="57"/>
      <c r="D23" s="57"/>
      <c r="E23" s="57"/>
      <c r="F23" s="57"/>
      <c r="G23" s="57"/>
    </row>
    <row r="24" spans="1:7" x14ac:dyDescent="0.25">
      <c r="A24" s="56"/>
      <c r="B24" s="57"/>
      <c r="C24" s="57"/>
      <c r="D24" s="57"/>
      <c r="E24" s="57"/>
      <c r="F24" s="57"/>
      <c r="G24" s="57"/>
    </row>
    <row r="25" spans="1:7" ht="15.75" thickBot="1" x14ac:dyDescent="0.3">
      <c r="A25" s="120"/>
      <c r="B25" s="120"/>
      <c r="C25" s="120"/>
      <c r="D25" s="120"/>
      <c r="E25" s="120"/>
      <c r="F25" s="120"/>
      <c r="G25" s="120"/>
    </row>
    <row r="26" spans="1:7" ht="15.75" thickBot="1" x14ac:dyDescent="0.3">
      <c r="A26" s="105" t="s">
        <v>57</v>
      </c>
      <c r="B26" s="106"/>
      <c r="C26" s="106"/>
      <c r="D26" s="106"/>
      <c r="E26" s="106"/>
      <c r="F26" s="106"/>
      <c r="G26" s="107"/>
    </row>
    <row r="27" spans="1:7" x14ac:dyDescent="0.25">
      <c r="A27" s="108" t="s">
        <v>56</v>
      </c>
      <c r="B27" s="109"/>
      <c r="C27" s="109"/>
      <c r="D27" s="109"/>
      <c r="E27" s="109"/>
      <c r="F27" s="109"/>
      <c r="G27" s="110"/>
    </row>
    <row r="28" spans="1:7" x14ac:dyDescent="0.25">
      <c r="A28" s="111"/>
      <c r="B28" s="112"/>
      <c r="C28" s="112"/>
      <c r="D28" s="112"/>
      <c r="E28" s="112"/>
      <c r="F28" s="112"/>
      <c r="G28" s="113"/>
    </row>
    <row r="29" spans="1:7" x14ac:dyDescent="0.25">
      <c r="A29" s="111"/>
      <c r="B29" s="112"/>
      <c r="C29" s="112"/>
      <c r="D29" s="112"/>
      <c r="E29" s="112"/>
      <c r="F29" s="112"/>
      <c r="G29" s="113"/>
    </row>
    <row r="30" spans="1:7" x14ac:dyDescent="0.25">
      <c r="A30" s="111"/>
      <c r="B30" s="112"/>
      <c r="C30" s="112"/>
      <c r="D30" s="112"/>
      <c r="E30" s="112"/>
      <c r="F30" s="112"/>
      <c r="G30" s="113"/>
    </row>
    <row r="31" spans="1:7" ht="15.75" thickBot="1" x14ac:dyDescent="0.3">
      <c r="A31" s="114"/>
      <c r="B31" s="115"/>
      <c r="C31" s="115"/>
      <c r="D31" s="115"/>
      <c r="E31" s="115"/>
      <c r="F31" s="115"/>
      <c r="G31" s="116"/>
    </row>
  </sheetData>
  <mergeCells count="20">
    <mergeCell ref="A26:G26"/>
    <mergeCell ref="A27:G31"/>
    <mergeCell ref="B13:D13"/>
    <mergeCell ref="B14:D14"/>
    <mergeCell ref="B15:D15"/>
    <mergeCell ref="A17:G17"/>
    <mergeCell ref="A18:G22"/>
    <mergeCell ref="A25:G25"/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</mergeCells>
  <pageMargins left="0.7" right="0.7" top="0.75" bottom="0.75" header="0.3" footer="0.3"/>
  <pageSetup orientation="portrait" r:id="rId1"/>
  <headerFooter>
    <oddFooter>&amp;LEFFECTIVE DATE: 3/26/24&amp;RTRRC#:T.L.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view="pageLayout" zoomScale="71" zoomScaleNormal="70" zoomScalePageLayoutView="71" workbookViewId="0">
      <selection activeCell="B8" sqref="B8:K8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" customHeight="1" thickBot="1" x14ac:dyDescent="0.3">
      <c r="A1" s="121" t="s">
        <v>60</v>
      </c>
      <c r="B1" s="122"/>
      <c r="C1" s="122"/>
      <c r="D1" s="122"/>
      <c r="E1" s="122"/>
      <c r="F1" s="122"/>
      <c r="G1" s="122"/>
      <c r="H1" s="122"/>
      <c r="I1" s="122"/>
      <c r="J1" s="122"/>
      <c r="K1" s="123"/>
    </row>
    <row r="2" spans="1:11" ht="19.5" thickBot="1" x14ac:dyDescent="0.3">
      <c r="A2" s="124"/>
      <c r="B2" s="125"/>
      <c r="C2" s="125"/>
      <c r="D2" s="125"/>
      <c r="E2" s="125"/>
      <c r="F2" s="125"/>
      <c r="G2" s="125"/>
      <c r="H2" s="125"/>
      <c r="I2" s="125"/>
      <c r="J2" s="125"/>
      <c r="K2" s="126"/>
    </row>
    <row r="3" spans="1:11" ht="65.25" thickBot="1" x14ac:dyDescent="0.3">
      <c r="A3" s="58"/>
      <c r="B3" s="127" t="s">
        <v>61</v>
      </c>
      <c r="C3" s="128"/>
      <c r="D3" s="128"/>
      <c r="E3" s="128"/>
      <c r="F3" s="128"/>
      <c r="G3" s="128"/>
      <c r="H3" s="128"/>
      <c r="I3" s="128"/>
      <c r="J3" s="128"/>
      <c r="K3" s="129"/>
    </row>
    <row r="4" spans="1:11" ht="47.25" thickBot="1" x14ac:dyDescent="0.3">
      <c r="A4" s="130" t="s">
        <v>62</v>
      </c>
      <c r="B4" s="132" t="s">
        <v>48</v>
      </c>
      <c r="C4" s="132"/>
      <c r="D4" s="132"/>
      <c r="E4" s="132"/>
      <c r="F4" s="133"/>
      <c r="G4" s="134" t="s">
        <v>93</v>
      </c>
      <c r="H4" s="135"/>
      <c r="I4" s="135"/>
      <c r="J4" s="135"/>
      <c r="K4" s="136"/>
    </row>
    <row r="5" spans="1:11" ht="47.25" thickBot="1" x14ac:dyDescent="0.3">
      <c r="A5" s="130"/>
      <c r="B5" s="132" t="s">
        <v>63</v>
      </c>
      <c r="C5" s="132"/>
      <c r="D5" s="132"/>
      <c r="E5" s="132"/>
      <c r="F5" s="133"/>
      <c r="G5" s="137" t="s">
        <v>162</v>
      </c>
      <c r="H5" s="138"/>
      <c r="I5" s="138"/>
      <c r="J5" s="138"/>
      <c r="K5" s="139"/>
    </row>
    <row r="6" spans="1:11" ht="47.25" thickBot="1" x14ac:dyDescent="0.3">
      <c r="A6" s="130"/>
      <c r="B6" s="132" t="s">
        <v>64</v>
      </c>
      <c r="C6" s="132"/>
      <c r="D6" s="132"/>
      <c r="E6" s="132"/>
      <c r="F6" s="133"/>
      <c r="G6" s="140">
        <v>1</v>
      </c>
      <c r="H6" s="141"/>
      <c r="I6" s="141"/>
      <c r="J6" s="141"/>
      <c r="K6" s="142"/>
    </row>
    <row r="7" spans="1:11" ht="47.25" thickBot="1" x14ac:dyDescent="0.3">
      <c r="A7" s="130"/>
      <c r="B7" s="132" t="s">
        <v>49</v>
      </c>
      <c r="C7" s="132"/>
      <c r="D7" s="132"/>
      <c r="E7" s="132"/>
      <c r="F7" s="133"/>
      <c r="G7" s="140" t="s">
        <v>161</v>
      </c>
      <c r="H7" s="141"/>
      <c r="I7" s="141"/>
      <c r="J7" s="141"/>
      <c r="K7" s="142"/>
    </row>
    <row r="8" spans="1:11" ht="29.25" thickBot="1" x14ac:dyDescent="0.5">
      <c r="A8" s="131"/>
      <c r="B8" s="143" t="s">
        <v>65</v>
      </c>
      <c r="C8" s="143"/>
      <c r="D8" s="143"/>
      <c r="E8" s="143"/>
      <c r="F8" s="143"/>
      <c r="G8" s="143"/>
      <c r="H8" s="143"/>
      <c r="I8" s="143"/>
      <c r="J8" s="143"/>
      <c r="K8" s="144"/>
    </row>
    <row r="9" spans="1:11" ht="19.5" thickBot="1" x14ac:dyDescent="0.3">
      <c r="A9" s="124"/>
      <c r="B9" s="125"/>
      <c r="C9" s="125"/>
      <c r="D9" s="125"/>
      <c r="E9" s="125"/>
      <c r="F9" s="125"/>
      <c r="G9" s="125"/>
      <c r="H9" s="125"/>
      <c r="I9" s="125"/>
      <c r="J9" s="125"/>
      <c r="K9" s="126"/>
    </row>
    <row r="10" spans="1:11" ht="47.25" thickBot="1" x14ac:dyDescent="0.3">
      <c r="A10" s="145" t="s">
        <v>66</v>
      </c>
      <c r="B10" s="127" t="s">
        <v>67</v>
      </c>
      <c r="C10" s="128"/>
      <c r="D10" s="128"/>
      <c r="E10" s="128"/>
      <c r="F10" s="128"/>
      <c r="G10" s="128"/>
      <c r="H10" s="128"/>
      <c r="I10" s="128"/>
      <c r="J10" s="128"/>
      <c r="K10" s="129"/>
    </row>
    <row r="11" spans="1:11" ht="47.25" thickBot="1" x14ac:dyDescent="0.3">
      <c r="A11" s="145"/>
      <c r="B11" s="146" t="s">
        <v>68</v>
      </c>
      <c r="C11" s="146"/>
      <c r="D11" s="146"/>
      <c r="E11" s="146"/>
      <c r="F11" s="147"/>
      <c r="G11" s="148"/>
      <c r="H11" s="149"/>
      <c r="I11" s="149"/>
      <c r="J11" s="149"/>
      <c r="K11" s="150"/>
    </row>
    <row r="12" spans="1:11" ht="47.25" thickBot="1" x14ac:dyDescent="0.3">
      <c r="A12" s="145"/>
      <c r="B12" s="151" t="s">
        <v>69</v>
      </c>
      <c r="C12" s="151"/>
      <c r="D12" s="151"/>
      <c r="E12" s="151"/>
      <c r="F12" s="152"/>
      <c r="G12" s="148"/>
      <c r="H12" s="149"/>
      <c r="I12" s="149"/>
      <c r="J12" s="149"/>
      <c r="K12" s="150"/>
    </row>
    <row r="13" spans="1:11" ht="47.25" thickBot="1" x14ac:dyDescent="0.3">
      <c r="A13" s="145"/>
      <c r="B13" s="151" t="s">
        <v>70</v>
      </c>
      <c r="C13" s="151"/>
      <c r="D13" s="151"/>
      <c r="E13" s="151"/>
      <c r="F13" s="152"/>
      <c r="G13" s="148"/>
      <c r="H13" s="149"/>
      <c r="I13" s="149"/>
      <c r="J13" s="149"/>
      <c r="K13" s="150"/>
    </row>
    <row r="14" spans="1:11" ht="62.25" thickBot="1" x14ac:dyDescent="0.3">
      <c r="A14" s="145"/>
      <c r="B14" s="59"/>
      <c r="C14" s="60" t="s">
        <v>71</v>
      </c>
      <c r="D14" s="153" t="s">
        <v>72</v>
      </c>
      <c r="E14" s="153"/>
      <c r="F14" s="154"/>
      <c r="G14" s="61"/>
      <c r="H14" s="60" t="s">
        <v>13</v>
      </c>
      <c r="I14" s="153" t="s">
        <v>73</v>
      </c>
      <c r="J14" s="153"/>
      <c r="K14" s="154"/>
    </row>
    <row r="15" spans="1:11" ht="29.25" thickBot="1" x14ac:dyDescent="0.5">
      <c r="A15" s="145"/>
      <c r="B15" s="143" t="s">
        <v>74</v>
      </c>
      <c r="C15" s="143"/>
      <c r="D15" s="143"/>
      <c r="E15" s="143"/>
      <c r="F15" s="143"/>
      <c r="G15" s="143"/>
      <c r="H15" s="143"/>
      <c r="I15" s="143"/>
      <c r="J15" s="143"/>
      <c r="K15" s="144"/>
    </row>
    <row r="16" spans="1:11" ht="14.25" customHeight="1" thickBot="1" x14ac:dyDescent="0.3">
      <c r="A16" s="124"/>
      <c r="B16" s="125"/>
      <c r="C16" s="125"/>
      <c r="D16" s="125"/>
      <c r="E16" s="125"/>
      <c r="F16" s="125"/>
      <c r="G16" s="125"/>
      <c r="H16" s="125"/>
      <c r="I16" s="125"/>
      <c r="J16" s="125"/>
      <c r="K16" s="126"/>
    </row>
    <row r="17" spans="1:11" ht="47.25" thickBot="1" x14ac:dyDescent="0.3">
      <c r="A17" s="145" t="s">
        <v>75</v>
      </c>
      <c r="B17" s="157" t="s">
        <v>76</v>
      </c>
      <c r="C17" s="158"/>
      <c r="D17" s="158"/>
      <c r="E17" s="158"/>
      <c r="F17" s="158"/>
      <c r="G17" s="158"/>
      <c r="H17" s="158"/>
      <c r="I17" s="158"/>
      <c r="J17" s="158"/>
      <c r="K17" s="158"/>
    </row>
    <row r="18" spans="1:11" ht="51" customHeight="1" thickBot="1" x14ac:dyDescent="0.3">
      <c r="A18" s="145"/>
      <c r="B18" s="62" t="s">
        <v>71</v>
      </c>
      <c r="C18" s="159" t="s">
        <v>77</v>
      </c>
      <c r="D18" s="160"/>
      <c r="E18" s="160"/>
      <c r="F18" s="160"/>
      <c r="G18" s="160"/>
      <c r="H18" s="160"/>
      <c r="I18" s="160"/>
      <c r="J18" s="160"/>
      <c r="K18" s="160"/>
    </row>
    <row r="19" spans="1:11" ht="52.5" customHeight="1" thickBot="1" x14ac:dyDescent="0.3">
      <c r="A19" s="145"/>
      <c r="B19" s="62" t="s">
        <v>71</v>
      </c>
      <c r="C19" s="159" t="s">
        <v>78</v>
      </c>
      <c r="D19" s="160"/>
      <c r="E19" s="160"/>
      <c r="F19" s="160"/>
      <c r="G19" s="160"/>
      <c r="H19" s="160"/>
      <c r="I19" s="160"/>
      <c r="J19" s="160"/>
      <c r="K19" s="160"/>
    </row>
    <row r="20" spans="1:11" ht="29.25" thickBot="1" x14ac:dyDescent="0.5">
      <c r="A20" s="145"/>
      <c r="B20" s="161" t="s">
        <v>79</v>
      </c>
      <c r="C20" s="162"/>
      <c r="D20" s="162"/>
      <c r="E20" s="162"/>
      <c r="F20" s="162"/>
      <c r="G20" s="162"/>
      <c r="H20" s="162"/>
      <c r="I20" s="162"/>
      <c r="J20" s="162"/>
      <c r="K20" s="162"/>
    </row>
    <row r="21" spans="1:11" ht="19.5" thickBot="1" x14ac:dyDescent="0.3">
      <c r="A21" s="124"/>
      <c r="B21" s="125"/>
      <c r="C21" s="125"/>
      <c r="D21" s="125"/>
      <c r="E21" s="125"/>
      <c r="F21" s="125"/>
      <c r="G21" s="125"/>
      <c r="H21" s="125"/>
      <c r="I21" s="125"/>
      <c r="J21" s="125"/>
      <c r="K21" s="126"/>
    </row>
    <row r="22" spans="1:11" ht="47.25" thickBot="1" x14ac:dyDescent="0.3">
      <c r="A22" s="145" t="s">
        <v>80</v>
      </c>
      <c r="B22" s="127" t="s">
        <v>81</v>
      </c>
      <c r="C22" s="128"/>
      <c r="D22" s="128"/>
      <c r="E22" s="128"/>
      <c r="F22" s="128"/>
      <c r="G22" s="128"/>
      <c r="H22" s="128"/>
      <c r="I22" s="128"/>
      <c r="J22" s="128"/>
      <c r="K22" s="129"/>
    </row>
    <row r="23" spans="1:11" ht="29.25" thickBot="1" x14ac:dyDescent="0.3">
      <c r="A23" s="145"/>
      <c r="B23" s="155" t="s">
        <v>82</v>
      </c>
      <c r="C23" s="155"/>
      <c r="D23" s="155"/>
      <c r="E23" s="155"/>
      <c r="F23" s="155"/>
      <c r="G23" s="155"/>
      <c r="H23" s="155"/>
      <c r="I23" s="155"/>
      <c r="J23" s="155"/>
      <c r="K23" s="156"/>
    </row>
    <row r="24" spans="1:11" ht="29.25" thickBot="1" x14ac:dyDescent="0.5">
      <c r="A24" s="145"/>
      <c r="B24" s="143" t="s">
        <v>83</v>
      </c>
      <c r="C24" s="143"/>
      <c r="D24" s="143"/>
      <c r="E24" s="143"/>
      <c r="F24" s="143"/>
      <c r="G24" s="143"/>
      <c r="H24" s="143"/>
      <c r="I24" s="143"/>
      <c r="J24" s="143"/>
      <c r="K24" s="144"/>
    </row>
  </sheetData>
  <mergeCells count="36"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</mergeCells>
  <pageMargins left="0.7" right="0.7" top="0.75" bottom="0.75" header="0.3" footer="0.3"/>
  <pageSetup scale="63" orientation="portrait" r:id="rId1"/>
  <headerFooter>
    <oddFooter>&amp;LEFFECTIVE DATE:3/26/24&amp;RTRRC#:I.L.S.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zoomScale="85" zoomScaleNormal="85" zoomScaleSheetLayoutView="85" workbookViewId="0">
      <selection activeCell="I22" sqref="I22:K22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6" t="s">
        <v>105</v>
      </c>
      <c r="B1" s="177"/>
      <c r="C1" s="177"/>
      <c r="D1" s="177"/>
      <c r="E1" s="178"/>
      <c r="G1" s="176" t="s">
        <v>105</v>
      </c>
      <c r="H1" s="177"/>
      <c r="I1" s="177"/>
      <c r="J1" s="177"/>
      <c r="K1" s="178"/>
    </row>
    <row r="2" spans="1:11" ht="15.75" customHeight="1" thickBot="1" x14ac:dyDescent="0.3">
      <c r="A2" s="179"/>
      <c r="B2" s="180"/>
      <c r="C2" s="180"/>
      <c r="D2" s="180"/>
      <c r="E2" s="181"/>
      <c r="G2" s="179"/>
      <c r="H2" s="180"/>
      <c r="I2" s="180"/>
      <c r="J2" s="180"/>
      <c r="K2" s="181"/>
    </row>
    <row r="3" spans="1:11" ht="15.75" customHeight="1" thickBot="1" x14ac:dyDescent="0.3">
      <c r="A3" s="11"/>
      <c r="B3" s="10"/>
      <c r="C3" s="10"/>
      <c r="D3" s="33" t="s">
        <v>42</v>
      </c>
      <c r="E3" s="42">
        <f>'Data-PULLDOWNS'!B1</f>
        <v>1</v>
      </c>
      <c r="G3" s="11"/>
      <c r="H3" s="10"/>
      <c r="I3" s="10"/>
      <c r="J3" s="33" t="s">
        <v>42</v>
      </c>
      <c r="K3" s="42">
        <f>'Data-PULLDOWNS'!$B$3+E3</f>
        <v>2</v>
      </c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>
        <f ca="1">NOW()</f>
        <v>45945.548046875003</v>
      </c>
      <c r="E4" s="38"/>
      <c r="G4" s="34" t="s">
        <v>11</v>
      </c>
      <c r="H4" s="35" t="s">
        <v>15</v>
      </c>
      <c r="I4" s="36" t="s">
        <v>12</v>
      </c>
      <c r="J4" s="37">
        <f ca="1">NOW()</f>
        <v>45945.548046875003</v>
      </c>
      <c r="K4" s="38"/>
    </row>
    <row r="5" spans="1:11" ht="15.95" customHeight="1" x14ac:dyDescent="0.25">
      <c r="A5" s="34" t="s">
        <v>39</v>
      </c>
      <c r="B5" s="35" t="s">
        <v>103</v>
      </c>
      <c r="C5" s="39" t="s">
        <v>38</v>
      </c>
      <c r="D5" s="40" t="str">
        <f>VLOOKUP(E3,INVENTORY!$A$2:$N$92,10,FALSE)</f>
        <v>91YZRV3</v>
      </c>
      <c r="E5" s="38"/>
      <c r="G5" s="34" t="s">
        <v>39</v>
      </c>
      <c r="H5" s="35" t="s">
        <v>103</v>
      </c>
      <c r="I5" s="39" t="s">
        <v>38</v>
      </c>
      <c r="J5" s="40" t="e">
        <f>VLOOKUP(K3,INVENTORY!$A$2:$N$92,10,FALSE)</f>
        <v>#N/A</v>
      </c>
      <c r="K5" s="38"/>
    </row>
    <row r="6" spans="1:11" ht="15.95" customHeight="1" x14ac:dyDescent="0.25">
      <c r="A6" s="34" t="str">
        <f>"Make: "</f>
        <v xml:space="preserve">Make: </v>
      </c>
      <c r="B6" s="35" t="str">
        <f>VLOOKUP(E3,INVENTORY!$A$2:$N$92,2,FALSE)</f>
        <v>DELL</v>
      </c>
      <c r="C6" s="36" t="str">
        <f>"Model: "</f>
        <v xml:space="preserve">Model: </v>
      </c>
      <c r="D6" s="40" t="str">
        <f>VLOOKUP(E3,INVENTORY!$A$2:$N$92,3,FALSE)</f>
        <v>LATITUDE 5430</v>
      </c>
      <c r="E6" s="38"/>
      <c r="G6" s="34" t="str">
        <f>"Make: "</f>
        <v xml:space="preserve">Make: </v>
      </c>
      <c r="H6" s="35" t="e">
        <f>VLOOKUP(K3,INVENTORY!$A$2:$N$92,2,FALSE)</f>
        <v>#N/A</v>
      </c>
      <c r="I6" s="36" t="str">
        <f>"Model: "</f>
        <v xml:space="preserve">Model: </v>
      </c>
      <c r="J6" s="40" t="e">
        <f>VLOOKUP(K3,INVENTORY!$A$2:$N$92,3,FALSE)</f>
        <v>#N/A</v>
      </c>
      <c r="K6" s="38"/>
    </row>
    <row r="7" spans="1:11" ht="15.95" customHeight="1" x14ac:dyDescent="0.25">
      <c r="A7" s="34" t="str">
        <f>"CPU/Speed: "</f>
        <v xml:space="preserve">CPU/Speed: </v>
      </c>
      <c r="B7" s="35" t="str">
        <f>VLOOKUP(E3,INVENTORY!$A$2:$N$92,4,FALSE)&amp;" / "&amp;VLOOKUP(E3,INVENTORY!$A$2:$N$92,5,FALSE)&amp;"GHz"</f>
        <v>I5-1235U / 4.4GHz</v>
      </c>
      <c r="C7" s="36"/>
      <c r="D7" s="36" t="str">
        <f>"Memory: "</f>
        <v xml:space="preserve">Memory: </v>
      </c>
      <c r="E7" s="41" t="str">
        <f>VLOOKUP(E3,INVENTORY!$A$2:$N$92,6,FALSE)</f>
        <v>64G</v>
      </c>
      <c r="G7" s="34" t="str">
        <f>"CPU/Speed: "</f>
        <v xml:space="preserve">CPU/Speed: </v>
      </c>
      <c r="H7" s="35" t="e">
        <f>VLOOKUP(K3,INVENTORY!$A$2:$N$92,4,FALSE)&amp;" / "&amp;VLOOKUP(K3,INVENTORY!$A$2:$N$92,5,FALSE)&amp;"GHz"</f>
        <v>#N/A</v>
      </c>
      <c r="I7" s="36"/>
      <c r="J7" s="36" t="str">
        <f>"Memory: "</f>
        <v xml:space="preserve">Memory: </v>
      </c>
      <c r="K7" s="71" t="e">
        <f>VLOOKUP(K3,INVENTORY!$A$2:$N$92,6,FALSE)</f>
        <v>#N/A</v>
      </c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2" t="s">
        <v>10</v>
      </c>
      <c r="B9" s="183"/>
      <c r="C9" s="67" t="s">
        <v>1</v>
      </c>
      <c r="D9" s="67" t="s">
        <v>9</v>
      </c>
      <c r="E9" s="68" t="s">
        <v>8</v>
      </c>
      <c r="G9" s="182" t="s">
        <v>10</v>
      </c>
      <c r="H9" s="183"/>
      <c r="I9" s="67" t="s">
        <v>1</v>
      </c>
      <c r="J9" s="67" t="s">
        <v>9</v>
      </c>
      <c r="K9" s="68" t="s">
        <v>8</v>
      </c>
    </row>
    <row r="10" spans="1:11" x14ac:dyDescent="0.25">
      <c r="A10" s="174" t="s">
        <v>96</v>
      </c>
      <c r="B10" s="175"/>
      <c r="C10" s="63" t="s">
        <v>13</v>
      </c>
      <c r="D10" s="9"/>
      <c r="E10" s="8"/>
      <c r="G10" s="174" t="s">
        <v>96</v>
      </c>
      <c r="H10" s="175"/>
      <c r="I10" s="63" t="s">
        <v>13</v>
      </c>
      <c r="J10" s="9"/>
      <c r="K10" s="8"/>
    </row>
    <row r="11" spans="1:11" x14ac:dyDescent="0.25">
      <c r="A11" s="174" t="s">
        <v>98</v>
      </c>
      <c r="B11" s="175"/>
      <c r="C11" s="63" t="s">
        <v>13</v>
      </c>
      <c r="D11" s="9"/>
      <c r="E11" s="8"/>
      <c r="G11" s="174" t="s">
        <v>98</v>
      </c>
      <c r="H11" s="175"/>
      <c r="I11" s="63" t="s">
        <v>13</v>
      </c>
      <c r="J11" s="9"/>
      <c r="K11" s="8"/>
    </row>
    <row r="12" spans="1:11" x14ac:dyDescent="0.25">
      <c r="A12" s="174" t="s">
        <v>97</v>
      </c>
      <c r="B12" s="175"/>
      <c r="C12" s="63" t="s">
        <v>13</v>
      </c>
      <c r="D12" s="9"/>
      <c r="E12" s="8"/>
      <c r="G12" s="174" t="s">
        <v>97</v>
      </c>
      <c r="H12" s="175"/>
      <c r="I12" s="63" t="s">
        <v>13</v>
      </c>
      <c r="J12" s="9"/>
      <c r="K12" s="8"/>
    </row>
    <row r="13" spans="1:11" x14ac:dyDescent="0.25">
      <c r="A13" s="174" t="s">
        <v>7</v>
      </c>
      <c r="B13" s="175"/>
      <c r="C13" s="63" t="s">
        <v>13</v>
      </c>
      <c r="D13" s="9"/>
      <c r="E13" s="8"/>
      <c r="G13" s="174" t="s">
        <v>7</v>
      </c>
      <c r="H13" s="175"/>
      <c r="I13" s="63" t="s">
        <v>13</v>
      </c>
      <c r="J13" s="9"/>
      <c r="K13" s="8"/>
    </row>
    <row r="14" spans="1:11" x14ac:dyDescent="0.25">
      <c r="A14" s="174" t="s">
        <v>99</v>
      </c>
      <c r="B14" s="175"/>
      <c r="C14" s="63" t="s">
        <v>13</v>
      </c>
      <c r="D14" s="9"/>
      <c r="E14" s="8"/>
      <c r="G14" s="174" t="s">
        <v>99</v>
      </c>
      <c r="H14" s="175"/>
      <c r="I14" s="63" t="s">
        <v>13</v>
      </c>
      <c r="J14" s="9"/>
      <c r="K14" s="8"/>
    </row>
    <row r="15" spans="1:11" x14ac:dyDescent="0.25">
      <c r="A15" s="174" t="s">
        <v>6</v>
      </c>
      <c r="B15" s="175"/>
      <c r="C15" s="63" t="s">
        <v>13</v>
      </c>
      <c r="D15" s="9"/>
      <c r="E15" s="8"/>
      <c r="G15" s="174" t="s">
        <v>6</v>
      </c>
      <c r="H15" s="175"/>
      <c r="I15" s="63" t="s">
        <v>13</v>
      </c>
      <c r="J15" s="9"/>
      <c r="K15" s="8"/>
    </row>
    <row r="16" spans="1:11" x14ac:dyDescent="0.25">
      <c r="A16" s="174"/>
      <c r="B16" s="175"/>
      <c r="C16" s="63"/>
      <c r="D16" s="9"/>
      <c r="E16" s="8"/>
      <c r="G16" s="174"/>
      <c r="H16" s="175"/>
      <c r="I16" s="63"/>
      <c r="J16" s="9"/>
      <c r="K16" s="8"/>
    </row>
    <row r="17" spans="1:11" x14ac:dyDescent="0.25">
      <c r="A17" s="174"/>
      <c r="B17" s="175"/>
      <c r="C17" s="63"/>
      <c r="D17" s="9"/>
      <c r="E17" s="8"/>
      <c r="G17" s="174"/>
      <c r="H17" s="175"/>
      <c r="I17" s="63"/>
      <c r="J17" s="9"/>
      <c r="K17" s="8"/>
    </row>
    <row r="18" spans="1:11" ht="15.75" thickBot="1" x14ac:dyDescent="0.3">
      <c r="A18" s="163" t="s">
        <v>14</v>
      </c>
      <c r="B18" s="164"/>
      <c r="C18" s="164"/>
      <c r="D18" s="164"/>
      <c r="E18" s="165"/>
      <c r="G18" s="163" t="s">
        <v>14</v>
      </c>
      <c r="H18" s="164"/>
      <c r="I18" s="164"/>
      <c r="J18" s="164"/>
      <c r="K18" s="165"/>
    </row>
    <row r="19" spans="1:11" ht="21.75" customHeight="1" x14ac:dyDescent="0.25">
      <c r="A19" s="69" t="s">
        <v>101</v>
      </c>
      <c r="B19" s="69" t="s">
        <v>5</v>
      </c>
      <c r="C19" s="69" t="s">
        <v>100</v>
      </c>
      <c r="D19" s="69" t="s">
        <v>108</v>
      </c>
      <c r="E19" s="69" t="s">
        <v>95</v>
      </c>
      <c r="G19" s="69" t="s">
        <v>101</v>
      </c>
      <c r="H19" s="69" t="s">
        <v>5</v>
      </c>
      <c r="I19" s="69" t="s">
        <v>100</v>
      </c>
      <c r="J19" s="69" t="s">
        <v>108</v>
      </c>
      <c r="K19" s="69" t="s">
        <v>95</v>
      </c>
    </row>
    <row r="20" spans="1:11" ht="15.75" thickBot="1" x14ac:dyDescent="0.3">
      <c r="A20" s="70"/>
      <c r="B20" s="70"/>
      <c r="C20" s="70" t="str">
        <f>VLOOKUP(E3,INVENTORY!$A$2:$N$92,7,FALSE)</f>
        <v>NO</v>
      </c>
      <c r="D20" s="70" t="str">
        <f>VLOOKUP(E3,INVENTORY!$A$2:$N$92,8,FALSE)</f>
        <v>YES</v>
      </c>
      <c r="E20" s="70" t="str">
        <f>VLOOKUP(E3,INVENTORY!$A$2:$N$92,9,FALSE)</f>
        <v>YES</v>
      </c>
      <c r="G20" s="70"/>
      <c r="H20" s="70"/>
      <c r="I20" s="70" t="e">
        <f>VLOOKUP(K3,INVENTORY!$A$2:$N$92,7,FALSE)</f>
        <v>#N/A</v>
      </c>
      <c r="J20" s="70" t="e">
        <f>VLOOKUP(K3,INVENTORY!$A$2:$N$92,8,FALSE)</f>
        <v>#N/A</v>
      </c>
      <c r="K20" s="70" t="e">
        <f>VLOOKUP(K3,INVENTORY!$A$2:$N$92,9,FALSE)</f>
        <v>#N/A</v>
      </c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66" t="str">
        <f>"Function Code: "&amp;VLOOKUP(E3,INVENTORY!$A$2:$Q$92,14,FALSE)</f>
        <v>Function Code: F3</v>
      </c>
      <c r="D22" s="167"/>
      <c r="E22" s="168"/>
      <c r="G22" s="6" t="s">
        <v>4</v>
      </c>
      <c r="H22" s="5"/>
      <c r="I22" s="166" t="e">
        <f>"Function Code: "&amp;VLOOKUP(K3,INVENTORY!$A$2:$Q$92,14,FALSE)</f>
        <v>#N/A</v>
      </c>
      <c r="J22" s="167"/>
      <c r="K22" s="168"/>
    </row>
    <row r="23" spans="1:11" ht="15" customHeight="1" thickBot="1" x14ac:dyDescent="0.3">
      <c r="A23" s="6"/>
      <c r="B23" s="5"/>
      <c r="C23" s="169"/>
      <c r="D23" s="170"/>
      <c r="E23" s="171"/>
      <c r="G23" s="6"/>
      <c r="H23" s="5"/>
      <c r="I23" s="169"/>
      <c r="J23" s="170"/>
      <c r="K23" s="171"/>
    </row>
    <row r="24" spans="1:11" ht="15" customHeight="1" thickBot="1" x14ac:dyDescent="0.3">
      <c r="A24" s="6"/>
      <c r="B24" s="5"/>
      <c r="C24" s="169" t="str">
        <f>"Cosmetic Code: "&amp;VLOOKUP(E3,INVENTORY!$A$2:$Q$92,15,FALSE)</f>
        <v>Cosmetic Code: C5</v>
      </c>
      <c r="D24" s="170"/>
      <c r="E24" s="171"/>
      <c r="G24" s="6"/>
      <c r="H24" s="5"/>
      <c r="I24" s="169" t="e">
        <f>"Cosmetic Code: "&amp;VLOOKUP(K3,INVENTORY!$A$2:$Q$92,15,FALSE)</f>
        <v>#N/A</v>
      </c>
      <c r="J24" s="170"/>
      <c r="K24" s="171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72" t="s">
        <v>119</v>
      </c>
      <c r="E28" s="173"/>
      <c r="G28" s="3" t="s">
        <v>0</v>
      </c>
      <c r="H28" s="2" t="s">
        <v>0</v>
      </c>
      <c r="I28" s="1"/>
      <c r="J28" s="172" t="s">
        <v>119</v>
      </c>
      <c r="K28" s="173"/>
    </row>
    <row r="29" spans="1:11" ht="47.25" customHeight="1" thickBot="1" x14ac:dyDescent="0.3"/>
    <row r="30" spans="1:11" ht="15" customHeight="1" x14ac:dyDescent="0.25">
      <c r="A30" s="176" t="s">
        <v>105</v>
      </c>
      <c r="B30" s="177"/>
      <c r="C30" s="177"/>
      <c r="D30" s="177"/>
      <c r="E30" s="178"/>
      <c r="G30" s="176" t="s">
        <v>105</v>
      </c>
      <c r="H30" s="177"/>
      <c r="I30" s="177"/>
      <c r="J30" s="177"/>
      <c r="K30" s="178"/>
    </row>
    <row r="31" spans="1:11" ht="15.75" customHeight="1" thickBot="1" x14ac:dyDescent="0.3">
      <c r="A31" s="179"/>
      <c r="B31" s="180"/>
      <c r="C31" s="180"/>
      <c r="D31" s="180"/>
      <c r="E31" s="181"/>
      <c r="G31" s="179"/>
      <c r="H31" s="180"/>
      <c r="I31" s="180"/>
      <c r="J31" s="180"/>
      <c r="K31" s="181"/>
    </row>
    <row r="32" spans="1:11" ht="15.75" customHeight="1" thickBot="1" x14ac:dyDescent="0.3">
      <c r="A32" s="11"/>
      <c r="B32" s="10"/>
      <c r="C32" s="10"/>
      <c r="D32" s="33" t="s">
        <v>42</v>
      </c>
      <c r="E32" s="42">
        <f>'Data-PULLDOWNS'!$B$3*2+E3</f>
        <v>3</v>
      </c>
      <c r="G32" s="11"/>
      <c r="H32" s="10"/>
      <c r="I32" s="10"/>
      <c r="J32" s="33" t="s">
        <v>42</v>
      </c>
      <c r="K32" s="42">
        <f>'Data-PULLDOWNS'!$B$3*3+E3</f>
        <v>4</v>
      </c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>
        <f ca="1">NOW()</f>
        <v>45945.548046875003</v>
      </c>
      <c r="E33" s="38"/>
      <c r="G33" s="34" t="s">
        <v>11</v>
      </c>
      <c r="H33" s="35" t="s">
        <v>15</v>
      </c>
      <c r="I33" s="36" t="s">
        <v>12</v>
      </c>
      <c r="J33" s="37">
        <f ca="1">NOW()</f>
        <v>45945.548046875003</v>
      </c>
      <c r="K33" s="38"/>
    </row>
    <row r="34" spans="1:11" ht="15.95" customHeight="1" x14ac:dyDescent="0.25">
      <c r="A34" s="34" t="s">
        <v>39</v>
      </c>
      <c r="B34" s="35" t="s">
        <v>103</v>
      </c>
      <c r="C34" s="39" t="s">
        <v>38</v>
      </c>
      <c r="D34" s="40" t="e">
        <f>VLOOKUP(E32,INVENTORY!$A$2:$N$92,10,FALSE)</f>
        <v>#N/A</v>
      </c>
      <c r="E34" s="38"/>
      <c r="G34" s="34" t="s">
        <v>39</v>
      </c>
      <c r="H34" s="35" t="s">
        <v>103</v>
      </c>
      <c r="I34" s="39" t="s">
        <v>38</v>
      </c>
      <c r="J34" s="40" t="e">
        <f>VLOOKUP(K32,INVENTORY!$A$2:$N$92,10,FALSE)</f>
        <v>#N/A</v>
      </c>
      <c r="K34" s="38"/>
    </row>
    <row r="35" spans="1:11" ht="15.95" customHeight="1" x14ac:dyDescent="0.25">
      <c r="A35" s="34" t="str">
        <f>"Make: "</f>
        <v xml:space="preserve">Make: </v>
      </c>
      <c r="B35" s="35" t="e">
        <f>VLOOKUP(E32,INVENTORY!$A$2:$N$92,2,FALSE)</f>
        <v>#N/A</v>
      </c>
      <c r="C35" s="36" t="str">
        <f>"Model: "</f>
        <v xml:space="preserve">Model: </v>
      </c>
      <c r="D35" s="40" t="e">
        <f>VLOOKUP(E32,INVENTORY!$A$2:$N$92,3,FALSE)</f>
        <v>#N/A</v>
      </c>
      <c r="E35" s="38"/>
      <c r="G35" s="34" t="str">
        <f>"Make: "</f>
        <v xml:space="preserve">Make: </v>
      </c>
      <c r="H35" s="35" t="e">
        <f>VLOOKUP(K32,INVENTORY!$A$2:$N$92,2,FALSE)</f>
        <v>#N/A</v>
      </c>
      <c r="I35" s="36" t="str">
        <f>"Model: "</f>
        <v xml:space="preserve">Model: </v>
      </c>
      <c r="J35" s="40" t="e">
        <f>VLOOKUP(K32,INVENTORY!$A$2:$N$92,3,FALSE)</f>
        <v>#N/A</v>
      </c>
      <c r="K35" s="38"/>
    </row>
    <row r="36" spans="1:11" ht="15.95" customHeight="1" x14ac:dyDescent="0.25">
      <c r="A36" s="34" t="str">
        <f>"CPU/Speed: "</f>
        <v xml:space="preserve">CPU/Speed: </v>
      </c>
      <c r="B36" s="35" t="e">
        <f>VLOOKUP(E32,INVENTORY!$A$2:$N$92,4,FALSE)&amp;" / "&amp;VLOOKUP(E32,INVENTORY!$A$2:$N$92,5,FALSE)&amp;"GHz"</f>
        <v>#N/A</v>
      </c>
      <c r="C36" s="36"/>
      <c r="D36" s="36" t="str">
        <f>"Memory: "</f>
        <v xml:space="preserve">Memory: </v>
      </c>
      <c r="E36" s="71" t="e">
        <f>VLOOKUP(E32,INVENTORY!$A$2:$N$92,6,FALSE)</f>
        <v>#N/A</v>
      </c>
      <c r="G36" s="34" t="str">
        <f>"CPU/Speed: "</f>
        <v xml:space="preserve">CPU/Speed: </v>
      </c>
      <c r="H36" s="35" t="e">
        <f>VLOOKUP(K32,INVENTORY!$A$2:$N$92,4,FALSE)&amp;" / "&amp;VLOOKUP(K32,INVENTORY!$A$2:$N$92,5,FALSE)&amp;"GHz"</f>
        <v>#N/A</v>
      </c>
      <c r="I36" s="36"/>
      <c r="J36" s="36" t="str">
        <f>"Memory: "</f>
        <v xml:space="preserve">Memory: </v>
      </c>
      <c r="K36" s="71" t="e">
        <f>VLOOKUP(K32,INVENTORY!$A$2:$N$92,6,FALSE)</f>
        <v>#N/A</v>
      </c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2" t="s">
        <v>10</v>
      </c>
      <c r="B38" s="183"/>
      <c r="C38" s="67" t="s">
        <v>1</v>
      </c>
      <c r="D38" s="67" t="s">
        <v>9</v>
      </c>
      <c r="E38" s="68" t="s">
        <v>8</v>
      </c>
      <c r="G38" s="182" t="s">
        <v>10</v>
      </c>
      <c r="H38" s="183"/>
      <c r="I38" s="67" t="s">
        <v>1</v>
      </c>
      <c r="J38" s="67" t="s">
        <v>9</v>
      </c>
      <c r="K38" s="68" t="s">
        <v>8</v>
      </c>
    </row>
    <row r="39" spans="1:11" x14ac:dyDescent="0.25">
      <c r="A39" s="174" t="s">
        <v>96</v>
      </c>
      <c r="B39" s="175"/>
      <c r="C39" s="63" t="s">
        <v>13</v>
      </c>
      <c r="D39" s="9"/>
      <c r="E39" s="8"/>
      <c r="G39" s="174" t="s">
        <v>96</v>
      </c>
      <c r="H39" s="175"/>
      <c r="I39" s="63" t="s">
        <v>13</v>
      </c>
      <c r="J39" s="9"/>
      <c r="K39" s="8"/>
    </row>
    <row r="40" spans="1:11" x14ac:dyDescent="0.25">
      <c r="A40" s="174" t="s">
        <v>98</v>
      </c>
      <c r="B40" s="175"/>
      <c r="C40" s="63" t="s">
        <v>13</v>
      </c>
      <c r="D40" s="9"/>
      <c r="E40" s="8"/>
      <c r="G40" s="174" t="s">
        <v>98</v>
      </c>
      <c r="H40" s="175"/>
      <c r="I40" s="63" t="s">
        <v>13</v>
      </c>
      <c r="J40" s="9"/>
      <c r="K40" s="8"/>
    </row>
    <row r="41" spans="1:11" x14ac:dyDescent="0.25">
      <c r="A41" s="174" t="s">
        <v>97</v>
      </c>
      <c r="B41" s="175"/>
      <c r="C41" s="63" t="s">
        <v>13</v>
      </c>
      <c r="D41" s="9"/>
      <c r="E41" s="8"/>
      <c r="G41" s="174" t="s">
        <v>97</v>
      </c>
      <c r="H41" s="175"/>
      <c r="I41" s="63" t="s">
        <v>13</v>
      </c>
      <c r="J41" s="9"/>
      <c r="K41" s="8"/>
    </row>
    <row r="42" spans="1:11" x14ac:dyDescent="0.25">
      <c r="A42" s="174" t="s">
        <v>7</v>
      </c>
      <c r="B42" s="175"/>
      <c r="C42" s="63" t="s">
        <v>13</v>
      </c>
      <c r="D42" s="9"/>
      <c r="E42" s="8"/>
      <c r="G42" s="174" t="s">
        <v>7</v>
      </c>
      <c r="H42" s="175"/>
      <c r="I42" s="63" t="s">
        <v>13</v>
      </c>
      <c r="J42" s="9"/>
      <c r="K42" s="8"/>
    </row>
    <row r="43" spans="1:11" x14ac:dyDescent="0.25">
      <c r="A43" s="174" t="s">
        <v>99</v>
      </c>
      <c r="B43" s="175"/>
      <c r="C43" s="63" t="s">
        <v>13</v>
      </c>
      <c r="D43" s="9"/>
      <c r="E43" s="8"/>
      <c r="G43" s="174" t="s">
        <v>99</v>
      </c>
      <c r="H43" s="175"/>
      <c r="I43" s="63" t="s">
        <v>13</v>
      </c>
      <c r="J43" s="9"/>
      <c r="K43" s="8"/>
    </row>
    <row r="44" spans="1:11" x14ac:dyDescent="0.25">
      <c r="A44" s="174" t="s">
        <v>6</v>
      </c>
      <c r="B44" s="175"/>
      <c r="C44" s="63" t="s">
        <v>13</v>
      </c>
      <c r="D44" s="9"/>
      <c r="E44" s="8"/>
      <c r="G44" s="174" t="s">
        <v>6</v>
      </c>
      <c r="H44" s="175"/>
      <c r="I44" s="63" t="s">
        <v>13</v>
      </c>
      <c r="J44" s="9"/>
      <c r="K44" s="8"/>
    </row>
    <row r="45" spans="1:11" x14ac:dyDescent="0.25">
      <c r="A45" s="174"/>
      <c r="B45" s="175"/>
      <c r="C45" s="63"/>
      <c r="D45" s="9"/>
      <c r="E45" s="8"/>
      <c r="G45" s="174"/>
      <c r="H45" s="175"/>
      <c r="I45" s="63"/>
      <c r="J45" s="9"/>
      <c r="K45" s="8"/>
    </row>
    <row r="46" spans="1:11" x14ac:dyDescent="0.25">
      <c r="A46" s="174"/>
      <c r="B46" s="175"/>
      <c r="C46" s="63"/>
      <c r="D46" s="9"/>
      <c r="E46" s="8"/>
      <c r="G46" s="174"/>
      <c r="H46" s="175"/>
      <c r="I46" s="63"/>
      <c r="J46" s="9"/>
      <c r="K46" s="8"/>
    </row>
    <row r="47" spans="1:11" ht="15.75" thickBot="1" x14ac:dyDescent="0.3">
      <c r="A47" s="163" t="s">
        <v>14</v>
      </c>
      <c r="B47" s="164"/>
      <c r="C47" s="164"/>
      <c r="D47" s="164"/>
      <c r="E47" s="165"/>
      <c r="G47" s="163" t="s">
        <v>14</v>
      </c>
      <c r="H47" s="164"/>
      <c r="I47" s="164"/>
      <c r="J47" s="164"/>
      <c r="K47" s="165"/>
    </row>
    <row r="48" spans="1:11" ht="21.75" customHeight="1" x14ac:dyDescent="0.25">
      <c r="A48" s="69" t="s">
        <v>101</v>
      </c>
      <c r="B48" s="69" t="s">
        <v>5</v>
      </c>
      <c r="C48" s="69" t="s">
        <v>100</v>
      </c>
      <c r="D48" s="69" t="s">
        <v>108</v>
      </c>
      <c r="E48" s="69" t="s">
        <v>95</v>
      </c>
      <c r="G48" s="69" t="s">
        <v>101</v>
      </c>
      <c r="H48" s="69" t="s">
        <v>5</v>
      </c>
      <c r="I48" s="69" t="s">
        <v>100</v>
      </c>
      <c r="J48" s="69" t="s">
        <v>108</v>
      </c>
      <c r="K48" s="69" t="s">
        <v>95</v>
      </c>
    </row>
    <row r="49" spans="1:11" ht="15.75" thickBot="1" x14ac:dyDescent="0.3">
      <c r="A49" s="70"/>
      <c r="B49" s="70"/>
      <c r="C49" s="70" t="e">
        <f>VLOOKUP(E32,INVENTORY!$A$2:$N$92,7,FALSE)</f>
        <v>#N/A</v>
      </c>
      <c r="D49" s="70" t="e">
        <f>VLOOKUP(E32,INVENTORY!$A$2:$N$92,8,FALSE)</f>
        <v>#N/A</v>
      </c>
      <c r="E49" s="70" t="e">
        <f>VLOOKUP(E32,INVENTORY!$A$2:$N$92,9,FALSE)</f>
        <v>#N/A</v>
      </c>
      <c r="G49" s="70"/>
      <c r="H49" s="70"/>
      <c r="I49" s="70" t="e">
        <f>VLOOKUP(K32,INVENTORY!$A$2:$N$92,7,FALSE)</f>
        <v>#N/A</v>
      </c>
      <c r="J49" s="70" t="e">
        <f>VLOOKUP(K32,INVENTORY!$A$2:$N$92,8,FALSE)</f>
        <v>#N/A</v>
      </c>
      <c r="K49" s="70" t="e">
        <f>VLOOKUP(K32,INVENTORY!$A$2:$N$92,9,FALSE)</f>
        <v>#N/A</v>
      </c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66" t="e">
        <f>"Function Code: "&amp;VLOOKUP(E32,INVENTORY!$A$2:$Q$92,14,FALSE)</f>
        <v>#N/A</v>
      </c>
      <c r="D51" s="167"/>
      <c r="E51" s="168"/>
      <c r="G51" s="6" t="s">
        <v>4</v>
      </c>
      <c r="H51" s="5"/>
      <c r="I51" s="166" t="e">
        <f>"Function Code: "&amp;VLOOKUP(K32,INVENTORY!$A$2:$Q$92,14,FALSE)</f>
        <v>#N/A</v>
      </c>
      <c r="J51" s="167"/>
      <c r="K51" s="168"/>
    </row>
    <row r="52" spans="1:11" ht="15" customHeight="1" thickBot="1" x14ac:dyDescent="0.3">
      <c r="A52" s="6"/>
      <c r="B52" s="5"/>
      <c r="C52" s="169"/>
      <c r="D52" s="170"/>
      <c r="E52" s="171"/>
      <c r="G52" s="6"/>
      <c r="H52" s="5"/>
      <c r="I52" s="169"/>
      <c r="J52" s="170"/>
      <c r="K52" s="171"/>
    </row>
    <row r="53" spans="1:11" ht="15" customHeight="1" thickBot="1" x14ac:dyDescent="0.3">
      <c r="A53" s="6"/>
      <c r="B53" s="5"/>
      <c r="C53" s="169" t="e">
        <f>"Cosmetic Code: "&amp;VLOOKUP(E32,INVENTORY!$A$2:$Q$92,15,FALSE)</f>
        <v>#N/A</v>
      </c>
      <c r="D53" s="170"/>
      <c r="E53" s="171"/>
      <c r="G53" s="6"/>
      <c r="H53" s="5"/>
      <c r="I53" s="169" t="e">
        <f>"Cosmetic Code: "&amp;VLOOKUP(K32,INVENTORY!$A$2:$Q$92,15,FALSE)</f>
        <v>#N/A</v>
      </c>
      <c r="J53" s="170"/>
      <c r="K53" s="171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72" t="s">
        <v>119</v>
      </c>
      <c r="E57" s="173"/>
      <c r="G57" s="3" t="s">
        <v>0</v>
      </c>
      <c r="H57" s="2" t="s">
        <v>0</v>
      </c>
      <c r="I57" s="1"/>
      <c r="J57" s="172" t="s">
        <v>119</v>
      </c>
      <c r="K57" s="173"/>
    </row>
    <row r="58" spans="1:11" ht="15.75" thickBot="1" x14ac:dyDescent="0.3"/>
    <row r="59" spans="1:11" ht="15" customHeight="1" x14ac:dyDescent="0.25">
      <c r="A59" s="176" t="s">
        <v>105</v>
      </c>
      <c r="B59" s="177"/>
      <c r="C59" s="177"/>
      <c r="D59" s="177"/>
      <c r="E59" s="178"/>
      <c r="G59" s="176" t="s">
        <v>105</v>
      </c>
      <c r="H59" s="177"/>
      <c r="I59" s="177"/>
      <c r="J59" s="177"/>
      <c r="K59" s="178"/>
    </row>
    <row r="60" spans="1:11" ht="15.75" customHeight="1" thickBot="1" x14ac:dyDescent="0.3">
      <c r="A60" s="179"/>
      <c r="B60" s="180"/>
      <c r="C60" s="180"/>
      <c r="D60" s="180"/>
      <c r="E60" s="181"/>
      <c r="G60" s="179"/>
      <c r="H60" s="180"/>
      <c r="I60" s="180"/>
      <c r="J60" s="180"/>
      <c r="K60" s="181"/>
    </row>
    <row r="61" spans="1:11" ht="15.75" customHeight="1" thickBot="1" x14ac:dyDescent="0.3">
      <c r="A61" s="11"/>
      <c r="B61" s="10"/>
      <c r="C61" s="10"/>
      <c r="D61" s="33" t="s">
        <v>42</v>
      </c>
      <c r="E61" s="42">
        <f>E3+1</f>
        <v>2</v>
      </c>
      <c r="G61" s="11"/>
      <c r="H61" s="10"/>
      <c r="I61" s="10"/>
      <c r="J61" s="33" t="s">
        <v>42</v>
      </c>
      <c r="K61" s="42">
        <f>'Data-PULLDOWNS'!$B$3+E61</f>
        <v>3</v>
      </c>
    </row>
    <row r="62" spans="1:11" ht="19.5" customHeight="1" x14ac:dyDescent="0.25">
      <c r="A62" s="34" t="s">
        <v>11</v>
      </c>
      <c r="B62" s="35" t="s">
        <v>15</v>
      </c>
      <c r="C62" s="36" t="s">
        <v>12</v>
      </c>
      <c r="D62" s="37">
        <f ca="1">NOW()</f>
        <v>45945.548046875003</v>
      </c>
      <c r="E62" s="38"/>
      <c r="G62" s="34" t="s">
        <v>11</v>
      </c>
      <c r="H62" s="35" t="s">
        <v>15</v>
      </c>
      <c r="I62" s="36" t="s">
        <v>12</v>
      </c>
      <c r="J62" s="37">
        <f ca="1">NOW()</f>
        <v>45945.548046875003</v>
      </c>
      <c r="K62" s="38"/>
    </row>
    <row r="63" spans="1:11" ht="15.95" customHeight="1" x14ac:dyDescent="0.25">
      <c r="A63" s="34" t="s">
        <v>39</v>
      </c>
      <c r="B63" s="35" t="s">
        <v>103</v>
      </c>
      <c r="C63" s="39" t="s">
        <v>38</v>
      </c>
      <c r="D63" s="40" t="e">
        <f>VLOOKUP(E61,INVENTORY!$A$2:$N$92,10,FALSE)</f>
        <v>#N/A</v>
      </c>
      <c r="E63" s="38"/>
      <c r="G63" s="34" t="s">
        <v>39</v>
      </c>
      <c r="H63" s="35" t="s">
        <v>103</v>
      </c>
      <c r="I63" s="39" t="s">
        <v>38</v>
      </c>
      <c r="J63" s="40" t="e">
        <f>VLOOKUP(K61,INVENTORY!$A$2:$N$92,10,FALSE)</f>
        <v>#N/A</v>
      </c>
      <c r="K63" s="38"/>
    </row>
    <row r="64" spans="1:11" ht="15.95" customHeight="1" x14ac:dyDescent="0.25">
      <c r="A64" s="34" t="str">
        <f>"Make: "</f>
        <v xml:space="preserve">Make: </v>
      </c>
      <c r="B64" s="35" t="e">
        <f>VLOOKUP(E61,INVENTORY!$A$2:$N$92,2,FALSE)</f>
        <v>#N/A</v>
      </c>
      <c r="C64" s="36" t="str">
        <f>"Model: "</f>
        <v xml:space="preserve">Model: </v>
      </c>
      <c r="D64" s="40" t="e">
        <f>VLOOKUP(E61,INVENTORY!$A$2:$N$92,3,FALSE)</f>
        <v>#N/A</v>
      </c>
      <c r="E64" s="38"/>
      <c r="G64" s="34" t="str">
        <f>"Make: "</f>
        <v xml:space="preserve">Make: </v>
      </c>
      <c r="H64" s="35" t="e">
        <f>VLOOKUP(K61,INVENTORY!$A$2:$N$92,2,FALSE)</f>
        <v>#N/A</v>
      </c>
      <c r="I64" s="36" t="str">
        <f>"Model: "</f>
        <v xml:space="preserve">Model: </v>
      </c>
      <c r="J64" s="40" t="e">
        <f>VLOOKUP(K61,INVENTORY!$A$2:$N$92,3,FALSE)</f>
        <v>#N/A</v>
      </c>
      <c r="K64" s="38"/>
    </row>
    <row r="65" spans="1:11" ht="15.95" customHeight="1" x14ac:dyDescent="0.25">
      <c r="A65" s="34" t="str">
        <f>"CPU/Speed: "</f>
        <v xml:space="preserve">CPU/Speed: </v>
      </c>
      <c r="B65" s="35" t="e">
        <f>VLOOKUP(E61,INVENTORY!$A$2:$N$92,4,FALSE)&amp;" / "&amp;VLOOKUP(E61,INVENTORY!$A$2:$N$92,5,FALSE)&amp;"GHz"</f>
        <v>#N/A</v>
      </c>
      <c r="C65" s="36"/>
      <c r="D65" s="36" t="str">
        <f>"Memory: "</f>
        <v xml:space="preserve">Memory: </v>
      </c>
      <c r="E65" s="41" t="e">
        <f>VLOOKUP(E61,INVENTORY!$A$2:$N$92,6,FALSE)</f>
        <v>#N/A</v>
      </c>
      <c r="G65" s="34" t="str">
        <f>"CPU/Speed: "</f>
        <v xml:space="preserve">CPU/Speed: </v>
      </c>
      <c r="H65" s="35" t="e">
        <f>VLOOKUP(K61,INVENTORY!$A$2:$N$92,4,FALSE)&amp;" / "&amp;VLOOKUP(K61,INVENTORY!$A$2:$N$92,5,FALSE)&amp;"GHz"</f>
        <v>#N/A</v>
      </c>
      <c r="I65" s="36"/>
      <c r="J65" s="36" t="str">
        <f>"Memory: "</f>
        <v xml:space="preserve">Memory: </v>
      </c>
      <c r="K65" s="71" t="e">
        <f>VLOOKUP(K61,INVENTORY!$A$2:$N$92,6,FALSE)</f>
        <v>#N/A</v>
      </c>
    </row>
    <row r="66" spans="1:11" ht="6.95" customHeight="1" x14ac:dyDescent="0.25">
      <c r="A66" s="6"/>
      <c r="B66" s="5"/>
      <c r="C66" s="5"/>
      <c r="D66" s="5"/>
      <c r="E66" s="7"/>
      <c r="G66" s="6"/>
      <c r="H66" s="5"/>
      <c r="I66" s="5"/>
      <c r="J66" s="5"/>
      <c r="K66" s="7"/>
    </row>
    <row r="67" spans="1:11" x14ac:dyDescent="0.25">
      <c r="A67" s="182" t="s">
        <v>10</v>
      </c>
      <c r="B67" s="183"/>
      <c r="C67" s="67" t="s">
        <v>1</v>
      </c>
      <c r="D67" s="67" t="s">
        <v>9</v>
      </c>
      <c r="E67" s="68" t="s">
        <v>8</v>
      </c>
      <c r="G67" s="182" t="s">
        <v>10</v>
      </c>
      <c r="H67" s="183"/>
      <c r="I67" s="67" t="s">
        <v>1</v>
      </c>
      <c r="J67" s="67" t="s">
        <v>9</v>
      </c>
      <c r="K67" s="68" t="s">
        <v>8</v>
      </c>
    </row>
    <row r="68" spans="1:11" x14ac:dyDescent="0.25">
      <c r="A68" s="174" t="s">
        <v>96</v>
      </c>
      <c r="B68" s="175"/>
      <c r="C68" s="63" t="s">
        <v>13</v>
      </c>
      <c r="D68" s="9"/>
      <c r="E68" s="8"/>
      <c r="G68" s="174" t="s">
        <v>96</v>
      </c>
      <c r="H68" s="175"/>
      <c r="I68" s="63" t="s">
        <v>13</v>
      </c>
      <c r="J68" s="9"/>
      <c r="K68" s="8"/>
    </row>
    <row r="69" spans="1:11" x14ac:dyDescent="0.25">
      <c r="A69" s="174" t="s">
        <v>98</v>
      </c>
      <c r="B69" s="175"/>
      <c r="C69" s="63" t="s">
        <v>13</v>
      </c>
      <c r="D69" s="9"/>
      <c r="E69" s="8"/>
      <c r="G69" s="174" t="s">
        <v>98</v>
      </c>
      <c r="H69" s="175"/>
      <c r="I69" s="63" t="s">
        <v>13</v>
      </c>
      <c r="J69" s="9"/>
      <c r="K69" s="8"/>
    </row>
    <row r="70" spans="1:11" x14ac:dyDescent="0.25">
      <c r="A70" s="174" t="s">
        <v>97</v>
      </c>
      <c r="B70" s="175"/>
      <c r="C70" s="63" t="s">
        <v>13</v>
      </c>
      <c r="D70" s="9"/>
      <c r="E70" s="8"/>
      <c r="G70" s="174" t="s">
        <v>97</v>
      </c>
      <c r="H70" s="175"/>
      <c r="I70" s="63" t="s">
        <v>13</v>
      </c>
      <c r="J70" s="9"/>
      <c r="K70" s="8"/>
    </row>
    <row r="71" spans="1:11" x14ac:dyDescent="0.25">
      <c r="A71" s="174" t="s">
        <v>7</v>
      </c>
      <c r="B71" s="175"/>
      <c r="C71" s="63" t="s">
        <v>13</v>
      </c>
      <c r="D71" s="9"/>
      <c r="E71" s="8"/>
      <c r="G71" s="174" t="s">
        <v>7</v>
      </c>
      <c r="H71" s="175"/>
      <c r="I71" s="63" t="s">
        <v>13</v>
      </c>
      <c r="J71" s="9"/>
      <c r="K71" s="8"/>
    </row>
    <row r="72" spans="1:11" x14ac:dyDescent="0.25">
      <c r="A72" s="174" t="s">
        <v>99</v>
      </c>
      <c r="B72" s="175"/>
      <c r="C72" s="63" t="s">
        <v>13</v>
      </c>
      <c r="D72" s="9"/>
      <c r="E72" s="8"/>
      <c r="G72" s="174" t="s">
        <v>99</v>
      </c>
      <c r="H72" s="175"/>
      <c r="I72" s="63" t="s">
        <v>13</v>
      </c>
      <c r="J72" s="9"/>
      <c r="K72" s="8"/>
    </row>
    <row r="73" spans="1:11" x14ac:dyDescent="0.25">
      <c r="A73" s="174" t="s">
        <v>6</v>
      </c>
      <c r="B73" s="175"/>
      <c r="C73" s="63" t="s">
        <v>13</v>
      </c>
      <c r="D73" s="9"/>
      <c r="E73" s="8"/>
      <c r="G73" s="174" t="s">
        <v>6</v>
      </c>
      <c r="H73" s="175"/>
      <c r="I73" s="63" t="s">
        <v>13</v>
      </c>
      <c r="J73" s="9"/>
      <c r="K73" s="8"/>
    </row>
    <row r="74" spans="1:11" x14ac:dyDescent="0.25">
      <c r="A74" s="174"/>
      <c r="B74" s="175"/>
      <c r="C74" s="63"/>
      <c r="D74" s="9"/>
      <c r="E74" s="8"/>
      <c r="G74" s="174"/>
      <c r="H74" s="175"/>
      <c r="I74" s="63"/>
      <c r="J74" s="9"/>
      <c r="K74" s="8"/>
    </row>
    <row r="75" spans="1:11" x14ac:dyDescent="0.25">
      <c r="A75" s="174"/>
      <c r="B75" s="175"/>
      <c r="C75" s="63"/>
      <c r="D75" s="9"/>
      <c r="E75" s="8"/>
      <c r="G75" s="174"/>
      <c r="H75" s="175"/>
      <c r="I75" s="63"/>
      <c r="J75" s="9"/>
      <c r="K75" s="8"/>
    </row>
    <row r="76" spans="1:11" ht="15.75" thickBot="1" x14ac:dyDescent="0.3">
      <c r="A76" s="163" t="s">
        <v>14</v>
      </c>
      <c r="B76" s="164"/>
      <c r="C76" s="164"/>
      <c r="D76" s="164"/>
      <c r="E76" s="165"/>
      <c r="G76" s="163" t="s">
        <v>14</v>
      </c>
      <c r="H76" s="164"/>
      <c r="I76" s="164"/>
      <c r="J76" s="164"/>
      <c r="K76" s="165"/>
    </row>
    <row r="77" spans="1:11" ht="21.75" customHeight="1" x14ac:dyDescent="0.25">
      <c r="A77" s="69" t="s">
        <v>101</v>
      </c>
      <c r="B77" s="69" t="s">
        <v>5</v>
      </c>
      <c r="C77" s="69" t="s">
        <v>100</v>
      </c>
      <c r="D77" s="69" t="s">
        <v>108</v>
      </c>
      <c r="E77" s="69" t="s">
        <v>95</v>
      </c>
      <c r="G77" s="69" t="s">
        <v>101</v>
      </c>
      <c r="H77" s="69" t="s">
        <v>5</v>
      </c>
      <c r="I77" s="69" t="s">
        <v>100</v>
      </c>
      <c r="J77" s="69" t="s">
        <v>108</v>
      </c>
      <c r="K77" s="69" t="s">
        <v>95</v>
      </c>
    </row>
    <row r="78" spans="1:11" ht="15.75" thickBot="1" x14ac:dyDescent="0.3">
      <c r="A78" s="70"/>
      <c r="B78" s="70"/>
      <c r="C78" s="70" t="e">
        <f>VLOOKUP(E61,INVENTORY!$A$2:$N$92,7,FALSE)</f>
        <v>#N/A</v>
      </c>
      <c r="D78" s="70" t="e">
        <f>VLOOKUP(E61,INVENTORY!$A$2:$N$92,8,FALSE)</f>
        <v>#N/A</v>
      </c>
      <c r="E78" s="70" t="e">
        <f>VLOOKUP(E61,INVENTORY!$A$2:$N$92,9,FALSE)</f>
        <v>#N/A</v>
      </c>
      <c r="G78" s="70"/>
      <c r="H78" s="70"/>
      <c r="I78" s="70" t="e">
        <f>VLOOKUP(K61,INVENTORY!$A$2:$N$92,7,FALSE)</f>
        <v>#N/A</v>
      </c>
      <c r="J78" s="70" t="e">
        <f>VLOOKUP(K61,INVENTORY!$A$2:$N$92,8,FALSE)</f>
        <v>#N/A</v>
      </c>
      <c r="K78" s="70" t="e">
        <f>VLOOKUP(K61,INVENTORY!$A$2:$N$92,9,FALSE)</f>
        <v>#N/A</v>
      </c>
    </row>
    <row r="79" spans="1:11" ht="15.75" thickBot="1" x14ac:dyDescent="0.3">
      <c r="A79" s="6"/>
      <c r="B79" s="5"/>
      <c r="C79" s="5"/>
      <c r="D79" s="5"/>
      <c r="E79" s="7"/>
      <c r="G79" s="6"/>
      <c r="H79" s="5"/>
      <c r="I79" s="5"/>
      <c r="J79" s="5"/>
      <c r="K79" s="7"/>
    </row>
    <row r="80" spans="1:11" ht="18" customHeight="1" thickBot="1" x14ac:dyDescent="0.3">
      <c r="A80" s="6" t="s">
        <v>4</v>
      </c>
      <c r="B80" s="5"/>
      <c r="C80" s="166" t="e">
        <f>"Function Code: "&amp;VLOOKUP(E61,INVENTORY!$A$2:$Q$92,14,FALSE)</f>
        <v>#N/A</v>
      </c>
      <c r="D80" s="167"/>
      <c r="E80" s="168"/>
      <c r="G80" s="6" t="s">
        <v>4</v>
      </c>
      <c r="H80" s="5"/>
      <c r="I80" s="166" t="e">
        <f>"Function Code: "&amp;VLOOKUP(K61,INVENTORY!$A$2:$Q$92,14,FALSE)</f>
        <v>#N/A</v>
      </c>
      <c r="J80" s="167"/>
      <c r="K80" s="168"/>
    </row>
    <row r="81" spans="1:11" ht="15" customHeight="1" thickBot="1" x14ac:dyDescent="0.3">
      <c r="A81" s="6"/>
      <c r="B81" s="5"/>
      <c r="C81" s="169"/>
      <c r="D81" s="170"/>
      <c r="E81" s="171"/>
      <c r="G81" s="6"/>
      <c r="H81" s="5"/>
      <c r="I81" s="169"/>
      <c r="J81" s="170"/>
      <c r="K81" s="171"/>
    </row>
    <row r="82" spans="1:11" ht="15" customHeight="1" thickBot="1" x14ac:dyDescent="0.3">
      <c r="A82" s="6"/>
      <c r="B82" s="5"/>
      <c r="C82" s="169" t="e">
        <f>"Cosmetic Code: "&amp;VLOOKUP(E61,INVENTORY!$A$2:$Q$92,15,FALSE)</f>
        <v>#N/A</v>
      </c>
      <c r="D82" s="170"/>
      <c r="E82" s="171"/>
      <c r="G82" s="6"/>
      <c r="H82" s="5"/>
      <c r="I82" s="169" t="e">
        <f>"Cosmetic Code: "&amp;VLOOKUP(K61,INVENTORY!$A$2:$Q$92,15,FALSE)</f>
        <v>#N/A</v>
      </c>
      <c r="J82" s="170"/>
      <c r="K82" s="171"/>
    </row>
    <row r="83" spans="1:11" ht="15" customHeight="1" x14ac:dyDescent="0.25">
      <c r="A83" s="6"/>
      <c r="B83" s="5"/>
      <c r="C83" s="15"/>
      <c r="D83" s="16"/>
      <c r="E83" s="17"/>
      <c r="G83" s="6"/>
      <c r="H83" s="5"/>
      <c r="I83" s="15"/>
      <c r="J83" s="16"/>
      <c r="K83" s="17"/>
    </row>
    <row r="84" spans="1:11" ht="15" customHeight="1" x14ac:dyDescent="0.25">
      <c r="A84" s="4" t="s">
        <v>3</v>
      </c>
      <c r="B84" s="14" t="s">
        <v>2</v>
      </c>
      <c r="C84" s="15"/>
      <c r="D84" s="16"/>
      <c r="E84" s="17"/>
      <c r="G84" s="4" t="s">
        <v>3</v>
      </c>
      <c r="H84" s="14" t="s">
        <v>2</v>
      </c>
      <c r="I84" s="15"/>
      <c r="J84" s="16"/>
      <c r="K84" s="17"/>
    </row>
    <row r="85" spans="1:11" ht="15.75" customHeight="1" thickBot="1" x14ac:dyDescent="0.3">
      <c r="A85" s="12" t="s">
        <v>1</v>
      </c>
      <c r="B85" s="13" t="s">
        <v>1</v>
      </c>
      <c r="C85" s="18"/>
      <c r="D85" s="19"/>
      <c r="E85" s="20"/>
      <c r="G85" s="12" t="s">
        <v>1</v>
      </c>
      <c r="H85" s="13" t="s">
        <v>1</v>
      </c>
      <c r="I85" s="18"/>
      <c r="J85" s="19"/>
      <c r="K85" s="20"/>
    </row>
    <row r="86" spans="1:11" ht="15.75" thickBot="1" x14ac:dyDescent="0.3">
      <c r="A86" s="3" t="s">
        <v>0</v>
      </c>
      <c r="B86" s="2" t="s">
        <v>0</v>
      </c>
      <c r="C86" s="1"/>
      <c r="D86" s="172" t="s">
        <v>119</v>
      </c>
      <c r="E86" s="173"/>
      <c r="G86" s="3" t="s">
        <v>0</v>
      </c>
      <c r="H86" s="2" t="s">
        <v>0</v>
      </c>
      <c r="I86" s="1"/>
      <c r="J86" s="172" t="s">
        <v>119</v>
      </c>
      <c r="K86" s="173"/>
    </row>
    <row r="87" spans="1:11" ht="47.25" customHeight="1" thickBot="1" x14ac:dyDescent="0.3"/>
    <row r="88" spans="1:11" ht="15" customHeight="1" x14ac:dyDescent="0.25">
      <c r="A88" s="176" t="s">
        <v>105</v>
      </c>
      <c r="B88" s="177"/>
      <c r="C88" s="177"/>
      <c r="D88" s="177"/>
      <c r="E88" s="178"/>
      <c r="G88" s="176" t="s">
        <v>105</v>
      </c>
      <c r="H88" s="177"/>
      <c r="I88" s="177"/>
      <c r="J88" s="177"/>
      <c r="K88" s="178"/>
    </row>
    <row r="89" spans="1:11" ht="15.75" customHeight="1" thickBot="1" x14ac:dyDescent="0.3">
      <c r="A89" s="179"/>
      <c r="B89" s="180"/>
      <c r="C89" s="180"/>
      <c r="D89" s="180"/>
      <c r="E89" s="181"/>
      <c r="G89" s="179"/>
      <c r="H89" s="180"/>
      <c r="I89" s="180"/>
      <c r="J89" s="180"/>
      <c r="K89" s="181"/>
    </row>
    <row r="90" spans="1:11" ht="15.75" customHeight="1" thickBot="1" x14ac:dyDescent="0.3">
      <c r="A90" s="11"/>
      <c r="B90" s="10"/>
      <c r="C90" s="10"/>
      <c r="D90" s="33" t="s">
        <v>42</v>
      </c>
      <c r="E90" s="42">
        <f>'Data-PULLDOWNS'!$B$3*2+E61</f>
        <v>4</v>
      </c>
      <c r="G90" s="11"/>
      <c r="H90" s="10"/>
      <c r="I90" s="10"/>
      <c r="J90" s="33" t="s">
        <v>42</v>
      </c>
      <c r="K90" s="42">
        <f>'Data-PULLDOWNS'!$B$3*3+E61</f>
        <v>5</v>
      </c>
    </row>
    <row r="91" spans="1:11" ht="19.5" customHeight="1" x14ac:dyDescent="0.25">
      <c r="A91" s="34" t="s">
        <v>11</v>
      </c>
      <c r="B91" s="35" t="s">
        <v>15</v>
      </c>
      <c r="C91" s="36" t="s">
        <v>12</v>
      </c>
      <c r="D91" s="37">
        <f ca="1">NOW()</f>
        <v>45945.548046875003</v>
      </c>
      <c r="E91" s="38"/>
      <c r="G91" s="34" t="s">
        <v>11</v>
      </c>
      <c r="H91" s="35" t="s">
        <v>15</v>
      </c>
      <c r="I91" s="36" t="s">
        <v>12</v>
      </c>
      <c r="J91" s="37">
        <f ca="1">NOW()</f>
        <v>45945.548046875003</v>
      </c>
      <c r="K91" s="38"/>
    </row>
    <row r="92" spans="1:11" ht="15.95" customHeight="1" x14ac:dyDescent="0.25">
      <c r="A92" s="34" t="s">
        <v>39</v>
      </c>
      <c r="B92" s="35" t="s">
        <v>103</v>
      </c>
      <c r="C92" s="39" t="s">
        <v>38</v>
      </c>
      <c r="D92" s="40" t="e">
        <f>VLOOKUP(E90,INVENTORY!$A$2:$N$92,10,FALSE)</f>
        <v>#N/A</v>
      </c>
      <c r="E92" s="38"/>
      <c r="G92" s="34" t="s">
        <v>39</v>
      </c>
      <c r="H92" s="35" t="s">
        <v>103</v>
      </c>
      <c r="I92" s="39" t="s">
        <v>38</v>
      </c>
      <c r="J92" s="40" t="e">
        <f>VLOOKUP(K90,INVENTORY!$A$2:$N$92,10,FALSE)</f>
        <v>#N/A</v>
      </c>
      <c r="K92" s="38"/>
    </row>
    <row r="93" spans="1:11" ht="15.95" customHeight="1" x14ac:dyDescent="0.25">
      <c r="A93" s="34" t="str">
        <f>"Make: "</f>
        <v xml:space="preserve">Make: </v>
      </c>
      <c r="B93" s="35" t="e">
        <f>VLOOKUP(E90,INVENTORY!$A$2:$N$92,2,FALSE)</f>
        <v>#N/A</v>
      </c>
      <c r="C93" s="36" t="str">
        <f>"Model: "</f>
        <v xml:space="preserve">Model: </v>
      </c>
      <c r="D93" s="40" t="e">
        <f>VLOOKUP(E90,INVENTORY!$A$2:$N$92,3,FALSE)</f>
        <v>#N/A</v>
      </c>
      <c r="E93" s="38"/>
      <c r="G93" s="34" t="str">
        <f>"Make: "</f>
        <v xml:space="preserve">Make: </v>
      </c>
      <c r="H93" s="35" t="e">
        <f>VLOOKUP(K90,INVENTORY!$A$2:$N$92,2,FALSE)</f>
        <v>#N/A</v>
      </c>
      <c r="I93" s="36" t="str">
        <f>"Model: "</f>
        <v xml:space="preserve">Model: </v>
      </c>
      <c r="J93" s="40" t="e">
        <f>VLOOKUP(K90,INVENTORY!$A$2:$N$92,3,FALSE)</f>
        <v>#N/A</v>
      </c>
      <c r="K93" s="38"/>
    </row>
    <row r="94" spans="1:11" ht="15.95" customHeight="1" x14ac:dyDescent="0.25">
      <c r="A94" s="34" t="str">
        <f>"CPU/Speed: "</f>
        <v xml:space="preserve">CPU/Speed: </v>
      </c>
      <c r="B94" s="35" t="e">
        <f>VLOOKUP(E90,INVENTORY!$A$2:$N$92,4,FALSE)&amp;" / "&amp;VLOOKUP(E90,INVENTORY!$A$2:$N$92,5,FALSE)&amp;"GHz"</f>
        <v>#N/A</v>
      </c>
      <c r="C94" s="36"/>
      <c r="D94" s="36" t="str">
        <f>"Memory: "</f>
        <v xml:space="preserve">Memory: </v>
      </c>
      <c r="E94" s="71" t="e">
        <f>VLOOKUP(E90,INVENTORY!$A$2:$N$92,6,FALSE)</f>
        <v>#N/A</v>
      </c>
      <c r="G94" s="34" t="str">
        <f>"CPU/Speed: "</f>
        <v xml:space="preserve">CPU/Speed: </v>
      </c>
      <c r="H94" s="35" t="e">
        <f>VLOOKUP(K90,INVENTORY!$A$2:$N$92,4,FALSE)&amp;" / "&amp;VLOOKUP(K90,INVENTORY!$A$2:$N$92,5,FALSE)&amp;"GHz"</f>
        <v>#N/A</v>
      </c>
      <c r="I94" s="36"/>
      <c r="J94" s="36" t="str">
        <f>"Memory: "</f>
        <v xml:space="preserve">Memory: </v>
      </c>
      <c r="K94" s="71" t="e">
        <f>VLOOKUP(K90,INVENTORY!$A$2:$N$92,6,FALSE)</f>
        <v>#N/A</v>
      </c>
    </row>
    <row r="95" spans="1:11" ht="6.95" customHeight="1" x14ac:dyDescent="0.25">
      <c r="A95" s="6"/>
      <c r="B95" s="5"/>
      <c r="C95" s="5"/>
      <c r="D95" s="5"/>
      <c r="E95" s="7"/>
      <c r="G95" s="6"/>
      <c r="H95" s="5"/>
      <c r="I95" s="5"/>
      <c r="J95" s="5"/>
      <c r="K95" s="7"/>
    </row>
    <row r="96" spans="1:11" x14ac:dyDescent="0.25">
      <c r="A96" s="182" t="s">
        <v>10</v>
      </c>
      <c r="B96" s="183"/>
      <c r="C96" s="67" t="s">
        <v>1</v>
      </c>
      <c r="D96" s="67" t="s">
        <v>9</v>
      </c>
      <c r="E96" s="68" t="s">
        <v>8</v>
      </c>
      <c r="G96" s="182" t="s">
        <v>10</v>
      </c>
      <c r="H96" s="183"/>
      <c r="I96" s="67" t="s">
        <v>1</v>
      </c>
      <c r="J96" s="67" t="s">
        <v>9</v>
      </c>
      <c r="K96" s="68" t="s">
        <v>8</v>
      </c>
    </row>
    <row r="97" spans="1:11" x14ac:dyDescent="0.25">
      <c r="A97" s="174" t="s">
        <v>96</v>
      </c>
      <c r="B97" s="175"/>
      <c r="C97" s="63" t="s">
        <v>13</v>
      </c>
      <c r="D97" s="9"/>
      <c r="E97" s="8"/>
      <c r="G97" s="174" t="s">
        <v>96</v>
      </c>
      <c r="H97" s="175"/>
      <c r="I97" s="63" t="s">
        <v>13</v>
      </c>
      <c r="J97" s="9"/>
      <c r="K97" s="8"/>
    </row>
    <row r="98" spans="1:11" x14ac:dyDescent="0.25">
      <c r="A98" s="174" t="s">
        <v>98</v>
      </c>
      <c r="B98" s="175"/>
      <c r="C98" s="63" t="s">
        <v>13</v>
      </c>
      <c r="D98" s="9"/>
      <c r="E98" s="8"/>
      <c r="G98" s="174" t="s">
        <v>98</v>
      </c>
      <c r="H98" s="175"/>
      <c r="I98" s="63" t="s">
        <v>13</v>
      </c>
      <c r="J98" s="9"/>
      <c r="K98" s="8"/>
    </row>
    <row r="99" spans="1:11" x14ac:dyDescent="0.25">
      <c r="A99" s="174" t="s">
        <v>97</v>
      </c>
      <c r="B99" s="175"/>
      <c r="C99" s="63" t="s">
        <v>13</v>
      </c>
      <c r="D99" s="9"/>
      <c r="E99" s="8"/>
      <c r="G99" s="174" t="s">
        <v>97</v>
      </c>
      <c r="H99" s="175"/>
      <c r="I99" s="63" t="s">
        <v>13</v>
      </c>
      <c r="J99" s="9"/>
      <c r="K99" s="8"/>
    </row>
    <row r="100" spans="1:11" x14ac:dyDescent="0.25">
      <c r="A100" s="174" t="s">
        <v>7</v>
      </c>
      <c r="B100" s="175"/>
      <c r="C100" s="63" t="s">
        <v>13</v>
      </c>
      <c r="D100" s="9"/>
      <c r="E100" s="8"/>
      <c r="G100" s="174" t="s">
        <v>7</v>
      </c>
      <c r="H100" s="175"/>
      <c r="I100" s="63" t="s">
        <v>13</v>
      </c>
      <c r="J100" s="9"/>
      <c r="K100" s="8"/>
    </row>
    <row r="101" spans="1:11" x14ac:dyDescent="0.25">
      <c r="A101" s="174" t="s">
        <v>99</v>
      </c>
      <c r="B101" s="175"/>
      <c r="C101" s="63" t="s">
        <v>13</v>
      </c>
      <c r="D101" s="9"/>
      <c r="E101" s="8"/>
      <c r="G101" s="174" t="s">
        <v>99</v>
      </c>
      <c r="H101" s="175"/>
      <c r="I101" s="63" t="s">
        <v>13</v>
      </c>
      <c r="J101" s="9"/>
      <c r="K101" s="8"/>
    </row>
    <row r="102" spans="1:11" x14ac:dyDescent="0.25">
      <c r="A102" s="174" t="s">
        <v>6</v>
      </c>
      <c r="B102" s="175"/>
      <c r="C102" s="63" t="s">
        <v>13</v>
      </c>
      <c r="D102" s="9"/>
      <c r="E102" s="8"/>
      <c r="G102" s="174" t="s">
        <v>6</v>
      </c>
      <c r="H102" s="175"/>
      <c r="I102" s="63" t="s">
        <v>13</v>
      </c>
      <c r="J102" s="9"/>
      <c r="K102" s="8"/>
    </row>
    <row r="103" spans="1:11" x14ac:dyDescent="0.25">
      <c r="A103" s="174"/>
      <c r="B103" s="175"/>
      <c r="C103" s="63"/>
      <c r="D103" s="9"/>
      <c r="E103" s="8"/>
      <c r="G103" s="174"/>
      <c r="H103" s="175"/>
      <c r="I103" s="63"/>
      <c r="J103" s="9"/>
      <c r="K103" s="8"/>
    </row>
    <row r="104" spans="1:11" x14ac:dyDescent="0.25">
      <c r="A104" s="174"/>
      <c r="B104" s="175"/>
      <c r="C104" s="63"/>
      <c r="D104" s="9"/>
      <c r="E104" s="8"/>
      <c r="G104" s="174"/>
      <c r="H104" s="175"/>
      <c r="I104" s="63"/>
      <c r="J104" s="9"/>
      <c r="K104" s="8"/>
    </row>
    <row r="105" spans="1:11" ht="15.75" thickBot="1" x14ac:dyDescent="0.3">
      <c r="A105" s="163" t="s">
        <v>14</v>
      </c>
      <c r="B105" s="164"/>
      <c r="C105" s="164"/>
      <c r="D105" s="164"/>
      <c r="E105" s="165"/>
      <c r="G105" s="163" t="s">
        <v>14</v>
      </c>
      <c r="H105" s="164"/>
      <c r="I105" s="164"/>
      <c r="J105" s="164"/>
      <c r="K105" s="165"/>
    </row>
    <row r="106" spans="1:11" ht="21.75" customHeight="1" x14ac:dyDescent="0.25">
      <c r="A106" s="69" t="s">
        <v>101</v>
      </c>
      <c r="B106" s="69" t="s">
        <v>5</v>
      </c>
      <c r="C106" s="69" t="s">
        <v>100</v>
      </c>
      <c r="D106" s="69" t="s">
        <v>108</v>
      </c>
      <c r="E106" s="69" t="s">
        <v>95</v>
      </c>
      <c r="G106" s="69" t="s">
        <v>101</v>
      </c>
      <c r="H106" s="69" t="s">
        <v>5</v>
      </c>
      <c r="I106" s="69" t="s">
        <v>100</v>
      </c>
      <c r="J106" s="69" t="s">
        <v>108</v>
      </c>
      <c r="K106" s="69" t="s">
        <v>95</v>
      </c>
    </row>
    <row r="107" spans="1:11" ht="15.75" thickBot="1" x14ac:dyDescent="0.3">
      <c r="A107" s="70"/>
      <c r="B107" s="70"/>
      <c r="C107" s="70" t="e">
        <f>VLOOKUP(E90,INVENTORY!$A$2:$N$92,7,FALSE)</f>
        <v>#N/A</v>
      </c>
      <c r="D107" s="70" t="e">
        <f>VLOOKUP(E90,INVENTORY!$A$2:$N$92,8,FALSE)</f>
        <v>#N/A</v>
      </c>
      <c r="E107" s="70" t="e">
        <f>VLOOKUP(E90,INVENTORY!$A$2:$N$92,9,FALSE)</f>
        <v>#N/A</v>
      </c>
      <c r="G107" s="70"/>
      <c r="H107" s="70"/>
      <c r="I107" s="70" t="e">
        <f>VLOOKUP(K90,INVENTORY!$A$2:$N$92,7,FALSE)</f>
        <v>#N/A</v>
      </c>
      <c r="J107" s="70" t="e">
        <f>VLOOKUP(K90,INVENTORY!$A$2:$N$92,8,FALSE)</f>
        <v>#N/A</v>
      </c>
      <c r="K107" s="70" t="e">
        <f>VLOOKUP(K90,INVENTORY!$A$2:$N$92,9,FALSE)</f>
        <v>#N/A</v>
      </c>
    </row>
    <row r="108" spans="1:11" ht="15.75" thickBot="1" x14ac:dyDescent="0.3">
      <c r="A108" s="6"/>
      <c r="B108" s="5"/>
      <c r="C108" s="5"/>
      <c r="D108" s="5"/>
      <c r="E108" s="7"/>
      <c r="G108" s="6"/>
      <c r="H108" s="5"/>
      <c r="I108" s="5"/>
      <c r="J108" s="5"/>
      <c r="K108" s="7"/>
    </row>
    <row r="109" spans="1:11" ht="18" customHeight="1" thickBot="1" x14ac:dyDescent="0.3">
      <c r="A109" s="6" t="s">
        <v>4</v>
      </c>
      <c r="B109" s="5"/>
      <c r="C109" s="166" t="e">
        <f>"Function Code: "&amp;VLOOKUP(E90,INVENTORY!$A$2:$Q$92,14,FALSE)</f>
        <v>#N/A</v>
      </c>
      <c r="D109" s="167"/>
      <c r="E109" s="168"/>
      <c r="G109" s="6" t="s">
        <v>4</v>
      </c>
      <c r="H109" s="5"/>
      <c r="I109" s="166" t="e">
        <f>"Function Code: "&amp;VLOOKUP(K90,INVENTORY!$A$2:$Q$92,14,FALSE)</f>
        <v>#N/A</v>
      </c>
      <c r="J109" s="167"/>
      <c r="K109" s="168"/>
    </row>
    <row r="110" spans="1:11" ht="15" customHeight="1" thickBot="1" x14ac:dyDescent="0.3">
      <c r="A110" s="6"/>
      <c r="B110" s="5"/>
      <c r="C110" s="169"/>
      <c r="D110" s="170"/>
      <c r="E110" s="171"/>
      <c r="G110" s="6"/>
      <c r="H110" s="5"/>
      <c r="I110" s="169"/>
      <c r="J110" s="170"/>
      <c r="K110" s="171"/>
    </row>
    <row r="111" spans="1:11" ht="15" customHeight="1" thickBot="1" x14ac:dyDescent="0.3">
      <c r="A111" s="6"/>
      <c r="B111" s="5"/>
      <c r="C111" s="169" t="e">
        <f>"Cosmetic Code: "&amp;VLOOKUP(E90,INVENTORY!$A$2:$Q$92,15,FALSE)</f>
        <v>#N/A</v>
      </c>
      <c r="D111" s="170"/>
      <c r="E111" s="171"/>
      <c r="G111" s="6"/>
      <c r="H111" s="5"/>
      <c r="I111" s="169" t="e">
        <f>"Cosmetic Code: "&amp;VLOOKUP(K90,INVENTORY!$A$2:$Q$92,15,FALSE)</f>
        <v>#N/A</v>
      </c>
      <c r="J111" s="170"/>
      <c r="K111" s="171"/>
    </row>
    <row r="112" spans="1:11" ht="15" customHeight="1" x14ac:dyDescent="0.25">
      <c r="A112" s="6"/>
      <c r="B112" s="5"/>
      <c r="C112" s="15"/>
      <c r="D112" s="16"/>
      <c r="E112" s="17"/>
      <c r="G112" s="6"/>
      <c r="H112" s="5"/>
      <c r="I112" s="15"/>
      <c r="J112" s="16"/>
      <c r="K112" s="17"/>
    </row>
    <row r="113" spans="1:11" ht="15" customHeight="1" x14ac:dyDescent="0.25">
      <c r="A113" s="4" t="s">
        <v>3</v>
      </c>
      <c r="B113" s="14" t="s">
        <v>2</v>
      </c>
      <c r="C113" s="15"/>
      <c r="D113" s="16"/>
      <c r="E113" s="17"/>
      <c r="G113" s="4" t="s">
        <v>3</v>
      </c>
      <c r="H113" s="14" t="s">
        <v>2</v>
      </c>
      <c r="I113" s="15"/>
      <c r="J113" s="16"/>
      <c r="K113" s="17"/>
    </row>
    <row r="114" spans="1:11" ht="15.75" customHeight="1" thickBot="1" x14ac:dyDescent="0.3">
      <c r="A114" s="12" t="s">
        <v>1</v>
      </c>
      <c r="B114" s="13" t="s">
        <v>1</v>
      </c>
      <c r="C114" s="18"/>
      <c r="D114" s="19"/>
      <c r="E114" s="20"/>
      <c r="G114" s="12" t="s">
        <v>1</v>
      </c>
      <c r="H114" s="13" t="s">
        <v>1</v>
      </c>
      <c r="I114" s="18"/>
      <c r="J114" s="19"/>
      <c r="K114" s="20"/>
    </row>
    <row r="115" spans="1:11" ht="15.75" thickBot="1" x14ac:dyDescent="0.3">
      <c r="A115" s="3" t="s">
        <v>0</v>
      </c>
      <c r="B115" s="2" t="s">
        <v>0</v>
      </c>
      <c r="C115" s="1"/>
      <c r="D115" s="172" t="s">
        <v>119</v>
      </c>
      <c r="E115" s="173"/>
      <c r="G115" s="3" t="s">
        <v>0</v>
      </c>
      <c r="H115" s="2" t="s">
        <v>0</v>
      </c>
      <c r="I115" s="1"/>
      <c r="J115" s="172" t="s">
        <v>119</v>
      </c>
      <c r="K115" s="173"/>
    </row>
    <row r="116" spans="1:11" ht="15.75" thickBot="1" x14ac:dyDescent="0.3"/>
    <row r="117" spans="1:11" ht="15" customHeight="1" x14ac:dyDescent="0.25">
      <c r="A117" s="176" t="s">
        <v>105</v>
      </c>
      <c r="B117" s="177"/>
      <c r="C117" s="177"/>
      <c r="D117" s="177"/>
      <c r="E117" s="178"/>
      <c r="G117" s="176" t="s">
        <v>105</v>
      </c>
      <c r="H117" s="177"/>
      <c r="I117" s="177"/>
      <c r="J117" s="177"/>
      <c r="K117" s="178"/>
    </row>
    <row r="118" spans="1:11" ht="15.75" customHeight="1" thickBot="1" x14ac:dyDescent="0.3">
      <c r="A118" s="179"/>
      <c r="B118" s="180"/>
      <c r="C118" s="180"/>
      <c r="D118" s="180"/>
      <c r="E118" s="181"/>
      <c r="G118" s="179"/>
      <c r="H118" s="180"/>
      <c r="I118" s="180"/>
      <c r="J118" s="180"/>
      <c r="K118" s="181"/>
    </row>
    <row r="119" spans="1:11" ht="15.75" customHeight="1" thickBot="1" x14ac:dyDescent="0.3">
      <c r="A119" s="11"/>
      <c r="B119" s="10"/>
      <c r="C119" s="10"/>
      <c r="D119" s="33" t="s">
        <v>42</v>
      </c>
      <c r="E119" s="42">
        <f>E61+1</f>
        <v>3</v>
      </c>
      <c r="G119" s="11"/>
      <c r="H119" s="10"/>
      <c r="I119" s="10"/>
      <c r="J119" s="33" t="s">
        <v>42</v>
      </c>
      <c r="K119" s="42">
        <f>'Data-PULLDOWNS'!$B$3+E119</f>
        <v>4</v>
      </c>
    </row>
    <row r="120" spans="1:11" ht="19.5" customHeight="1" x14ac:dyDescent="0.25">
      <c r="A120" s="34" t="s">
        <v>11</v>
      </c>
      <c r="B120" s="35" t="s">
        <v>15</v>
      </c>
      <c r="C120" s="36" t="s">
        <v>12</v>
      </c>
      <c r="D120" s="37">
        <f ca="1">NOW()</f>
        <v>45945.548046875003</v>
      </c>
      <c r="E120" s="38"/>
      <c r="G120" s="34" t="s">
        <v>11</v>
      </c>
      <c r="H120" s="35" t="s">
        <v>15</v>
      </c>
      <c r="I120" s="36" t="s">
        <v>12</v>
      </c>
      <c r="J120" s="37">
        <f ca="1">NOW()</f>
        <v>45945.548046875003</v>
      </c>
      <c r="K120" s="38"/>
    </row>
    <row r="121" spans="1:11" ht="15.95" customHeight="1" x14ac:dyDescent="0.25">
      <c r="A121" s="34" t="s">
        <v>39</v>
      </c>
      <c r="B121" s="35" t="s">
        <v>103</v>
      </c>
      <c r="C121" s="39" t="s">
        <v>38</v>
      </c>
      <c r="D121" s="40" t="e">
        <f>VLOOKUP(E119,INVENTORY!$A$2:$N$92,10,FALSE)</f>
        <v>#N/A</v>
      </c>
      <c r="E121" s="38"/>
      <c r="G121" s="34" t="s">
        <v>39</v>
      </c>
      <c r="H121" s="35" t="s">
        <v>103</v>
      </c>
      <c r="I121" s="39" t="s">
        <v>38</v>
      </c>
      <c r="J121" s="40" t="e">
        <f>VLOOKUP(K119,INVENTORY!$A$2:$N$92,10,FALSE)</f>
        <v>#N/A</v>
      </c>
      <c r="K121" s="38"/>
    </row>
    <row r="122" spans="1:11" ht="15.95" customHeight="1" x14ac:dyDescent="0.25">
      <c r="A122" s="34" t="str">
        <f>"Make: "</f>
        <v xml:space="preserve">Make: </v>
      </c>
      <c r="B122" s="35" t="e">
        <f>VLOOKUP(E119,INVENTORY!$A$2:$N$92,2,FALSE)</f>
        <v>#N/A</v>
      </c>
      <c r="C122" s="36" t="str">
        <f>"Model: "</f>
        <v xml:space="preserve">Model: </v>
      </c>
      <c r="D122" s="40" t="e">
        <f>VLOOKUP(E119,INVENTORY!$A$2:$N$92,3,FALSE)</f>
        <v>#N/A</v>
      </c>
      <c r="E122" s="38"/>
      <c r="G122" s="34" t="str">
        <f>"Make: "</f>
        <v xml:space="preserve">Make: </v>
      </c>
      <c r="H122" s="35" t="e">
        <f>VLOOKUP(K119,INVENTORY!$A$2:$N$92,2,FALSE)</f>
        <v>#N/A</v>
      </c>
      <c r="I122" s="36" t="str">
        <f>"Model: "</f>
        <v xml:space="preserve">Model: </v>
      </c>
      <c r="J122" s="40" t="e">
        <f>VLOOKUP(K119,INVENTORY!$A$2:$N$92,3,FALSE)</f>
        <v>#N/A</v>
      </c>
      <c r="K122" s="38"/>
    </row>
    <row r="123" spans="1:11" ht="15.95" customHeight="1" x14ac:dyDescent="0.25">
      <c r="A123" s="34" t="str">
        <f>"CPU/Speed: "</f>
        <v xml:space="preserve">CPU/Speed: </v>
      </c>
      <c r="B123" s="35" t="e">
        <f>VLOOKUP(E119,INVENTORY!$A$2:$N$92,4,FALSE)&amp;" / "&amp;VLOOKUP(E119,INVENTORY!$A$2:$N$92,5,FALSE)&amp;"GHz"</f>
        <v>#N/A</v>
      </c>
      <c r="C123" s="36"/>
      <c r="D123" s="36" t="str">
        <f>"Memory: "</f>
        <v xml:space="preserve">Memory: </v>
      </c>
      <c r="E123" s="41" t="e">
        <f>VLOOKUP(E119,INVENTORY!$A$2:$N$92,6,FALSE)</f>
        <v>#N/A</v>
      </c>
      <c r="G123" s="34" t="str">
        <f>"CPU/Speed: "</f>
        <v xml:space="preserve">CPU/Speed: </v>
      </c>
      <c r="H123" s="35" t="e">
        <f>VLOOKUP(K119,INVENTORY!$A$2:$N$92,4,FALSE)&amp;" / "&amp;VLOOKUP(K119,INVENTORY!$A$2:$N$92,5,FALSE)&amp;"GHz"</f>
        <v>#N/A</v>
      </c>
      <c r="I123" s="36"/>
      <c r="J123" s="36" t="str">
        <f>"Memory: "</f>
        <v xml:space="preserve">Memory: </v>
      </c>
      <c r="K123" s="71" t="e">
        <f>VLOOKUP(K119,INVENTORY!$A$2:$N$92,6,FALSE)</f>
        <v>#N/A</v>
      </c>
    </row>
    <row r="124" spans="1:11" ht="6.95" customHeight="1" x14ac:dyDescent="0.25">
      <c r="A124" s="6"/>
      <c r="B124" s="5"/>
      <c r="C124" s="5"/>
      <c r="D124" s="5"/>
      <c r="E124" s="7"/>
      <c r="G124" s="6"/>
      <c r="H124" s="5"/>
      <c r="I124" s="5"/>
      <c r="J124" s="5"/>
      <c r="K124" s="7"/>
    </row>
    <row r="125" spans="1:11" x14ac:dyDescent="0.25">
      <c r="A125" s="182" t="s">
        <v>10</v>
      </c>
      <c r="B125" s="183"/>
      <c r="C125" s="83" t="s">
        <v>1</v>
      </c>
      <c r="D125" s="83" t="s">
        <v>9</v>
      </c>
      <c r="E125" s="68" t="s">
        <v>8</v>
      </c>
      <c r="G125" s="182" t="s">
        <v>10</v>
      </c>
      <c r="H125" s="183"/>
      <c r="I125" s="83" t="s">
        <v>1</v>
      </c>
      <c r="J125" s="83" t="s">
        <v>9</v>
      </c>
      <c r="K125" s="68" t="s">
        <v>8</v>
      </c>
    </row>
    <row r="126" spans="1:11" x14ac:dyDescent="0.25">
      <c r="A126" s="174" t="s">
        <v>96</v>
      </c>
      <c r="B126" s="175"/>
      <c r="C126" s="82" t="s">
        <v>13</v>
      </c>
      <c r="D126" s="9"/>
      <c r="E126" s="8"/>
      <c r="G126" s="174" t="s">
        <v>96</v>
      </c>
      <c r="H126" s="175"/>
      <c r="I126" s="82" t="s">
        <v>13</v>
      </c>
      <c r="J126" s="9"/>
      <c r="K126" s="8"/>
    </row>
    <row r="127" spans="1:11" x14ac:dyDescent="0.25">
      <c r="A127" s="174" t="s">
        <v>98</v>
      </c>
      <c r="B127" s="175"/>
      <c r="C127" s="82" t="s">
        <v>13</v>
      </c>
      <c r="D127" s="9"/>
      <c r="E127" s="8"/>
      <c r="G127" s="174" t="s">
        <v>98</v>
      </c>
      <c r="H127" s="175"/>
      <c r="I127" s="82" t="s">
        <v>13</v>
      </c>
      <c r="J127" s="9"/>
      <c r="K127" s="8"/>
    </row>
    <row r="128" spans="1:11" x14ac:dyDescent="0.25">
      <c r="A128" s="174" t="s">
        <v>97</v>
      </c>
      <c r="B128" s="175"/>
      <c r="C128" s="82" t="s">
        <v>13</v>
      </c>
      <c r="D128" s="9"/>
      <c r="E128" s="8"/>
      <c r="G128" s="174" t="s">
        <v>97</v>
      </c>
      <c r="H128" s="175"/>
      <c r="I128" s="82" t="s">
        <v>13</v>
      </c>
      <c r="J128" s="9"/>
      <c r="K128" s="8"/>
    </row>
    <row r="129" spans="1:11" x14ac:dyDescent="0.25">
      <c r="A129" s="174" t="s">
        <v>7</v>
      </c>
      <c r="B129" s="175"/>
      <c r="C129" s="82" t="s">
        <v>13</v>
      </c>
      <c r="D129" s="9"/>
      <c r="E129" s="8"/>
      <c r="G129" s="174" t="s">
        <v>7</v>
      </c>
      <c r="H129" s="175"/>
      <c r="I129" s="82" t="s">
        <v>13</v>
      </c>
      <c r="J129" s="9"/>
      <c r="K129" s="8"/>
    </row>
    <row r="130" spans="1:11" x14ac:dyDescent="0.25">
      <c r="A130" s="174" t="s">
        <v>99</v>
      </c>
      <c r="B130" s="175"/>
      <c r="C130" s="82" t="s">
        <v>13</v>
      </c>
      <c r="D130" s="9"/>
      <c r="E130" s="8"/>
      <c r="G130" s="174" t="s">
        <v>99</v>
      </c>
      <c r="H130" s="175"/>
      <c r="I130" s="82" t="s">
        <v>13</v>
      </c>
      <c r="J130" s="9"/>
      <c r="K130" s="8"/>
    </row>
    <row r="131" spans="1:11" x14ac:dyDescent="0.25">
      <c r="A131" s="174" t="s">
        <v>6</v>
      </c>
      <c r="B131" s="175"/>
      <c r="C131" s="82" t="s">
        <v>13</v>
      </c>
      <c r="D131" s="9"/>
      <c r="E131" s="8"/>
      <c r="G131" s="174" t="s">
        <v>6</v>
      </c>
      <c r="H131" s="175"/>
      <c r="I131" s="82" t="s">
        <v>13</v>
      </c>
      <c r="J131" s="9"/>
      <c r="K131" s="8"/>
    </row>
    <row r="132" spans="1:11" x14ac:dyDescent="0.25">
      <c r="A132" s="174"/>
      <c r="B132" s="175"/>
      <c r="C132" s="82"/>
      <c r="D132" s="9"/>
      <c r="E132" s="8"/>
      <c r="G132" s="174"/>
      <c r="H132" s="175"/>
      <c r="I132" s="82"/>
      <c r="J132" s="9"/>
      <c r="K132" s="8"/>
    </row>
    <row r="133" spans="1:11" x14ac:dyDescent="0.25">
      <c r="A133" s="174"/>
      <c r="B133" s="175"/>
      <c r="C133" s="82"/>
      <c r="D133" s="9"/>
      <c r="E133" s="8"/>
      <c r="G133" s="174"/>
      <c r="H133" s="175"/>
      <c r="I133" s="82"/>
      <c r="J133" s="9"/>
      <c r="K133" s="8"/>
    </row>
    <row r="134" spans="1:11" ht="15.75" thickBot="1" x14ac:dyDescent="0.3">
      <c r="A134" s="163" t="s">
        <v>14</v>
      </c>
      <c r="B134" s="164"/>
      <c r="C134" s="164"/>
      <c r="D134" s="164"/>
      <c r="E134" s="165"/>
      <c r="G134" s="163" t="s">
        <v>14</v>
      </c>
      <c r="H134" s="164"/>
      <c r="I134" s="164"/>
      <c r="J134" s="164"/>
      <c r="K134" s="165"/>
    </row>
    <row r="135" spans="1:11" ht="21.75" customHeight="1" x14ac:dyDescent="0.25">
      <c r="A135" s="69" t="s">
        <v>101</v>
      </c>
      <c r="B135" s="69" t="s">
        <v>5</v>
      </c>
      <c r="C135" s="69" t="s">
        <v>100</v>
      </c>
      <c r="D135" s="69" t="s">
        <v>108</v>
      </c>
      <c r="E135" s="69" t="s">
        <v>95</v>
      </c>
      <c r="G135" s="69" t="s">
        <v>101</v>
      </c>
      <c r="H135" s="69" t="s">
        <v>5</v>
      </c>
      <c r="I135" s="69" t="s">
        <v>100</v>
      </c>
      <c r="J135" s="69" t="s">
        <v>108</v>
      </c>
      <c r="K135" s="69" t="s">
        <v>95</v>
      </c>
    </row>
    <row r="136" spans="1:11" ht="15.75" thickBot="1" x14ac:dyDescent="0.3">
      <c r="A136" s="70"/>
      <c r="B136" s="70"/>
      <c r="C136" s="70" t="e">
        <f>VLOOKUP(E119,INVENTORY!$A$2:$N$92,7,FALSE)</f>
        <v>#N/A</v>
      </c>
      <c r="D136" s="70" t="e">
        <f>VLOOKUP(E119,INVENTORY!$A$2:$N$92,8,FALSE)</f>
        <v>#N/A</v>
      </c>
      <c r="E136" s="70" t="e">
        <f>VLOOKUP(E119,INVENTORY!$A$2:$N$92,9,FALSE)</f>
        <v>#N/A</v>
      </c>
      <c r="G136" s="70"/>
      <c r="H136" s="70"/>
      <c r="I136" s="70" t="e">
        <f>VLOOKUP(K119,INVENTORY!$A$2:$N$92,7,FALSE)</f>
        <v>#N/A</v>
      </c>
      <c r="J136" s="70" t="e">
        <f>VLOOKUP(K119,INVENTORY!$A$2:$N$92,8,FALSE)</f>
        <v>#N/A</v>
      </c>
      <c r="K136" s="70" t="e">
        <f>VLOOKUP(K119,INVENTORY!$A$2:$N$92,9,FALSE)</f>
        <v>#N/A</v>
      </c>
    </row>
    <row r="137" spans="1:11" ht="15.75" thickBot="1" x14ac:dyDescent="0.3">
      <c r="A137" s="6"/>
      <c r="B137" s="5"/>
      <c r="C137" s="5"/>
      <c r="D137" s="5"/>
      <c r="E137" s="7"/>
      <c r="G137" s="6"/>
      <c r="H137" s="5"/>
      <c r="I137" s="5"/>
      <c r="J137" s="5"/>
      <c r="K137" s="7"/>
    </row>
    <row r="138" spans="1:11" ht="18" customHeight="1" thickBot="1" x14ac:dyDescent="0.3">
      <c r="A138" s="6" t="s">
        <v>4</v>
      </c>
      <c r="B138" s="5"/>
      <c r="C138" s="166" t="e">
        <f>"Function Code: "&amp;VLOOKUP(E119,INVENTORY!$A$2:$Q$92,14,FALSE)</f>
        <v>#N/A</v>
      </c>
      <c r="D138" s="167"/>
      <c r="E138" s="168"/>
      <c r="G138" s="6" t="s">
        <v>4</v>
      </c>
      <c r="H138" s="5"/>
      <c r="I138" s="166" t="e">
        <f>"Function Code: "&amp;VLOOKUP(K119,INVENTORY!$A$2:$Q$92,14,FALSE)</f>
        <v>#N/A</v>
      </c>
      <c r="J138" s="167"/>
      <c r="K138" s="168"/>
    </row>
    <row r="139" spans="1:11" ht="15" customHeight="1" thickBot="1" x14ac:dyDescent="0.3">
      <c r="A139" s="6"/>
      <c r="B139" s="5"/>
      <c r="C139" s="169"/>
      <c r="D139" s="170"/>
      <c r="E139" s="171"/>
      <c r="G139" s="6"/>
      <c r="H139" s="5"/>
      <c r="I139" s="169"/>
      <c r="J139" s="170"/>
      <c r="K139" s="171"/>
    </row>
    <row r="140" spans="1:11" ht="15" customHeight="1" thickBot="1" x14ac:dyDescent="0.3">
      <c r="A140" s="6"/>
      <c r="B140" s="5"/>
      <c r="C140" s="169" t="e">
        <f>"Cosmetic Code: "&amp;VLOOKUP(E119,INVENTORY!$A$2:$Q$92,15,FALSE)</f>
        <v>#N/A</v>
      </c>
      <c r="D140" s="170"/>
      <c r="E140" s="171"/>
      <c r="G140" s="6"/>
      <c r="H140" s="5"/>
      <c r="I140" s="169" t="e">
        <f>"Cosmetic Code: "&amp;VLOOKUP(K119,INVENTORY!$A$2:$Q$92,15,FALSE)</f>
        <v>#N/A</v>
      </c>
      <c r="J140" s="170"/>
      <c r="K140" s="171"/>
    </row>
    <row r="141" spans="1:11" ht="15" customHeight="1" x14ac:dyDescent="0.25">
      <c r="A141" s="6"/>
      <c r="B141" s="5"/>
      <c r="C141" s="15"/>
      <c r="D141" s="16"/>
      <c r="E141" s="17"/>
      <c r="G141" s="6"/>
      <c r="H141" s="5"/>
      <c r="I141" s="15"/>
      <c r="J141" s="16"/>
      <c r="K141" s="17"/>
    </row>
    <row r="142" spans="1:11" ht="15" customHeight="1" x14ac:dyDescent="0.25">
      <c r="A142" s="4" t="s">
        <v>3</v>
      </c>
      <c r="B142" s="14" t="s">
        <v>2</v>
      </c>
      <c r="C142" s="15"/>
      <c r="D142" s="16"/>
      <c r="E142" s="17"/>
      <c r="G142" s="4" t="s">
        <v>3</v>
      </c>
      <c r="H142" s="14" t="s">
        <v>2</v>
      </c>
      <c r="I142" s="15"/>
      <c r="J142" s="16"/>
      <c r="K142" s="17"/>
    </row>
    <row r="143" spans="1:11" ht="15.75" customHeight="1" thickBot="1" x14ac:dyDescent="0.3">
      <c r="A143" s="12" t="s">
        <v>1</v>
      </c>
      <c r="B143" s="13" t="s">
        <v>1</v>
      </c>
      <c r="C143" s="18"/>
      <c r="D143" s="19"/>
      <c r="E143" s="20"/>
      <c r="G143" s="12" t="s">
        <v>1</v>
      </c>
      <c r="H143" s="13" t="s">
        <v>1</v>
      </c>
      <c r="I143" s="18"/>
      <c r="J143" s="19"/>
      <c r="K143" s="20"/>
    </row>
    <row r="144" spans="1:11" ht="15.75" thickBot="1" x14ac:dyDescent="0.3">
      <c r="A144" s="3" t="s">
        <v>0</v>
      </c>
      <c r="B144" s="2" t="s">
        <v>0</v>
      </c>
      <c r="C144" s="1"/>
      <c r="D144" s="172" t="s">
        <v>119</v>
      </c>
      <c r="E144" s="173"/>
      <c r="G144" s="3" t="s">
        <v>0</v>
      </c>
      <c r="H144" s="2" t="s">
        <v>0</v>
      </c>
      <c r="I144" s="1"/>
      <c r="J144" s="172" t="s">
        <v>119</v>
      </c>
      <c r="K144" s="173"/>
    </row>
    <row r="145" spans="1:11" ht="47.25" customHeight="1" thickBot="1" x14ac:dyDescent="0.3"/>
    <row r="146" spans="1:11" ht="15" customHeight="1" x14ac:dyDescent="0.25">
      <c r="A146" s="176" t="s">
        <v>105</v>
      </c>
      <c r="B146" s="177"/>
      <c r="C146" s="177"/>
      <c r="D146" s="177"/>
      <c r="E146" s="178"/>
      <c r="G146" s="176" t="s">
        <v>105</v>
      </c>
      <c r="H146" s="177"/>
      <c r="I146" s="177"/>
      <c r="J146" s="177"/>
      <c r="K146" s="178"/>
    </row>
    <row r="147" spans="1:11" ht="15.75" customHeight="1" thickBot="1" x14ac:dyDescent="0.3">
      <c r="A147" s="179"/>
      <c r="B147" s="180"/>
      <c r="C147" s="180"/>
      <c r="D147" s="180"/>
      <c r="E147" s="181"/>
      <c r="G147" s="179"/>
      <c r="H147" s="180"/>
      <c r="I147" s="180"/>
      <c r="J147" s="180"/>
      <c r="K147" s="181"/>
    </row>
    <row r="148" spans="1:11" ht="15.75" customHeight="1" thickBot="1" x14ac:dyDescent="0.3">
      <c r="A148" s="11"/>
      <c r="B148" s="10"/>
      <c r="C148" s="10"/>
      <c r="D148" s="33" t="s">
        <v>42</v>
      </c>
      <c r="E148" s="42">
        <f>'Data-PULLDOWNS'!$B$3*2+E119</f>
        <v>5</v>
      </c>
      <c r="G148" s="11"/>
      <c r="H148" s="10"/>
      <c r="I148" s="10"/>
      <c r="J148" s="33" t="s">
        <v>42</v>
      </c>
      <c r="K148" s="42">
        <f>'Data-PULLDOWNS'!$B$3*3+E119</f>
        <v>6</v>
      </c>
    </row>
    <row r="149" spans="1:11" ht="19.5" customHeight="1" x14ac:dyDescent="0.25">
      <c r="A149" s="34" t="s">
        <v>11</v>
      </c>
      <c r="B149" s="35" t="s">
        <v>15</v>
      </c>
      <c r="C149" s="36" t="s">
        <v>12</v>
      </c>
      <c r="D149" s="37">
        <f ca="1">NOW()</f>
        <v>45945.548046875003</v>
      </c>
      <c r="E149" s="38"/>
      <c r="G149" s="34" t="s">
        <v>11</v>
      </c>
      <c r="H149" s="35" t="s">
        <v>15</v>
      </c>
      <c r="I149" s="36" t="s">
        <v>12</v>
      </c>
      <c r="J149" s="37">
        <f ca="1">NOW()</f>
        <v>45945.548046875003</v>
      </c>
      <c r="K149" s="38"/>
    </row>
    <row r="150" spans="1:11" ht="15.95" customHeight="1" x14ac:dyDescent="0.25">
      <c r="A150" s="34" t="s">
        <v>39</v>
      </c>
      <c r="B150" s="35" t="s">
        <v>103</v>
      </c>
      <c r="C150" s="39" t="s">
        <v>38</v>
      </c>
      <c r="D150" s="40" t="e">
        <f>VLOOKUP(E148,INVENTORY!$A$2:$N$92,10,FALSE)</f>
        <v>#N/A</v>
      </c>
      <c r="E150" s="38"/>
      <c r="G150" s="34" t="s">
        <v>39</v>
      </c>
      <c r="H150" s="35" t="s">
        <v>103</v>
      </c>
      <c r="I150" s="39" t="s">
        <v>38</v>
      </c>
      <c r="J150" s="40" t="e">
        <f>VLOOKUP(K148,INVENTORY!$A$2:$N$92,10,FALSE)</f>
        <v>#N/A</v>
      </c>
      <c r="K150" s="38"/>
    </row>
    <row r="151" spans="1:11" ht="15.95" customHeight="1" x14ac:dyDescent="0.25">
      <c r="A151" s="34" t="str">
        <f>"Make: "</f>
        <v xml:space="preserve">Make: </v>
      </c>
      <c r="B151" s="35" t="e">
        <f>VLOOKUP(E148,INVENTORY!$A$2:$N$92,2,FALSE)</f>
        <v>#N/A</v>
      </c>
      <c r="C151" s="36" t="str">
        <f>"Model: "</f>
        <v xml:space="preserve">Model: </v>
      </c>
      <c r="D151" s="40" t="e">
        <f>VLOOKUP(E148,INVENTORY!$A$2:$N$92,3,FALSE)</f>
        <v>#N/A</v>
      </c>
      <c r="E151" s="38"/>
      <c r="G151" s="34" t="str">
        <f>"Make: "</f>
        <v xml:space="preserve">Make: </v>
      </c>
      <c r="H151" s="35" t="e">
        <f>VLOOKUP(K148,INVENTORY!$A$2:$N$92,2,FALSE)</f>
        <v>#N/A</v>
      </c>
      <c r="I151" s="36" t="str">
        <f>"Model: "</f>
        <v xml:space="preserve">Model: </v>
      </c>
      <c r="J151" s="40" t="e">
        <f>VLOOKUP(K148,INVENTORY!$A$2:$N$92,3,FALSE)</f>
        <v>#N/A</v>
      </c>
      <c r="K151" s="38"/>
    </row>
    <row r="152" spans="1:11" ht="15.95" customHeight="1" x14ac:dyDescent="0.25">
      <c r="A152" s="34" t="str">
        <f>"CPU/Speed: "</f>
        <v xml:space="preserve">CPU/Speed: </v>
      </c>
      <c r="B152" s="35" t="e">
        <f>VLOOKUP(E148,INVENTORY!$A$2:$N$92,4,FALSE)&amp;" / "&amp;VLOOKUP(E148,INVENTORY!$A$2:$N$92,5,FALSE)&amp;"GHz"</f>
        <v>#N/A</v>
      </c>
      <c r="C152" s="36"/>
      <c r="D152" s="36" t="str">
        <f>"Memory: "</f>
        <v xml:space="preserve">Memory: </v>
      </c>
      <c r="E152" s="71" t="e">
        <f>VLOOKUP(E148,INVENTORY!$A$2:$N$92,6,FALSE)</f>
        <v>#N/A</v>
      </c>
      <c r="G152" s="34" t="str">
        <f>"CPU/Speed: "</f>
        <v xml:space="preserve">CPU/Speed: </v>
      </c>
      <c r="H152" s="35" t="e">
        <f>VLOOKUP(K148,INVENTORY!$A$2:$N$92,4,FALSE)&amp;" / "&amp;VLOOKUP(K148,INVENTORY!$A$2:$N$92,5,FALSE)&amp;"GHz"</f>
        <v>#N/A</v>
      </c>
      <c r="I152" s="36"/>
      <c r="J152" s="36" t="str">
        <f>"Memory: "</f>
        <v xml:space="preserve">Memory: </v>
      </c>
      <c r="K152" s="71" t="e">
        <f>VLOOKUP(K148,INVENTORY!$A$2:$N$92,6,FALSE)</f>
        <v>#N/A</v>
      </c>
    </row>
    <row r="153" spans="1:11" ht="6.95" customHeight="1" x14ac:dyDescent="0.25">
      <c r="A153" s="6"/>
      <c r="B153" s="5"/>
      <c r="C153" s="5"/>
      <c r="D153" s="5"/>
      <c r="E153" s="7"/>
      <c r="G153" s="6"/>
      <c r="H153" s="5"/>
      <c r="I153" s="5"/>
      <c r="J153" s="5"/>
      <c r="K153" s="7"/>
    </row>
    <row r="154" spans="1:11" x14ac:dyDescent="0.25">
      <c r="A154" s="182" t="s">
        <v>10</v>
      </c>
      <c r="B154" s="183"/>
      <c r="C154" s="83" t="s">
        <v>1</v>
      </c>
      <c r="D154" s="83" t="s">
        <v>9</v>
      </c>
      <c r="E154" s="68" t="s">
        <v>8</v>
      </c>
      <c r="G154" s="182" t="s">
        <v>10</v>
      </c>
      <c r="H154" s="183"/>
      <c r="I154" s="83" t="s">
        <v>1</v>
      </c>
      <c r="J154" s="83" t="s">
        <v>9</v>
      </c>
      <c r="K154" s="68" t="s">
        <v>8</v>
      </c>
    </row>
    <row r="155" spans="1:11" x14ac:dyDescent="0.25">
      <c r="A155" s="174" t="s">
        <v>96</v>
      </c>
      <c r="B155" s="175"/>
      <c r="C155" s="82" t="s">
        <v>13</v>
      </c>
      <c r="D155" s="9"/>
      <c r="E155" s="8"/>
      <c r="G155" s="174" t="s">
        <v>96</v>
      </c>
      <c r="H155" s="175"/>
      <c r="I155" s="82" t="s">
        <v>13</v>
      </c>
      <c r="J155" s="9"/>
      <c r="K155" s="8"/>
    </row>
    <row r="156" spans="1:11" x14ac:dyDescent="0.25">
      <c r="A156" s="174" t="s">
        <v>98</v>
      </c>
      <c r="B156" s="175"/>
      <c r="C156" s="82" t="s">
        <v>13</v>
      </c>
      <c r="D156" s="9"/>
      <c r="E156" s="8"/>
      <c r="G156" s="174" t="s">
        <v>98</v>
      </c>
      <c r="H156" s="175"/>
      <c r="I156" s="82" t="s">
        <v>13</v>
      </c>
      <c r="J156" s="9"/>
      <c r="K156" s="8"/>
    </row>
    <row r="157" spans="1:11" x14ac:dyDescent="0.25">
      <c r="A157" s="174" t="s">
        <v>97</v>
      </c>
      <c r="B157" s="175"/>
      <c r="C157" s="82" t="s">
        <v>13</v>
      </c>
      <c r="D157" s="9"/>
      <c r="E157" s="8"/>
      <c r="G157" s="174" t="s">
        <v>97</v>
      </c>
      <c r="H157" s="175"/>
      <c r="I157" s="82" t="s">
        <v>13</v>
      </c>
      <c r="J157" s="9"/>
      <c r="K157" s="8"/>
    </row>
    <row r="158" spans="1:11" x14ac:dyDescent="0.25">
      <c r="A158" s="174" t="s">
        <v>7</v>
      </c>
      <c r="B158" s="175"/>
      <c r="C158" s="82" t="s">
        <v>13</v>
      </c>
      <c r="D158" s="9"/>
      <c r="E158" s="8"/>
      <c r="G158" s="174" t="s">
        <v>7</v>
      </c>
      <c r="H158" s="175"/>
      <c r="I158" s="82" t="s">
        <v>13</v>
      </c>
      <c r="J158" s="9"/>
      <c r="K158" s="8"/>
    </row>
    <row r="159" spans="1:11" x14ac:dyDescent="0.25">
      <c r="A159" s="174" t="s">
        <v>99</v>
      </c>
      <c r="B159" s="175"/>
      <c r="C159" s="82" t="s">
        <v>13</v>
      </c>
      <c r="D159" s="9"/>
      <c r="E159" s="8"/>
      <c r="G159" s="174" t="s">
        <v>99</v>
      </c>
      <c r="H159" s="175"/>
      <c r="I159" s="82" t="s">
        <v>13</v>
      </c>
      <c r="J159" s="9"/>
      <c r="K159" s="8"/>
    </row>
    <row r="160" spans="1:11" x14ac:dyDescent="0.25">
      <c r="A160" s="174" t="s">
        <v>6</v>
      </c>
      <c r="B160" s="175"/>
      <c r="C160" s="82" t="s">
        <v>13</v>
      </c>
      <c r="D160" s="9"/>
      <c r="E160" s="8"/>
      <c r="G160" s="174" t="s">
        <v>6</v>
      </c>
      <c r="H160" s="175"/>
      <c r="I160" s="82" t="s">
        <v>13</v>
      </c>
      <c r="J160" s="9"/>
      <c r="K160" s="8"/>
    </row>
    <row r="161" spans="1:11" x14ac:dyDescent="0.25">
      <c r="A161" s="174"/>
      <c r="B161" s="175"/>
      <c r="C161" s="82"/>
      <c r="D161" s="9"/>
      <c r="E161" s="8"/>
      <c r="G161" s="174"/>
      <c r="H161" s="175"/>
      <c r="I161" s="82"/>
      <c r="J161" s="9"/>
      <c r="K161" s="8"/>
    </row>
    <row r="162" spans="1:11" x14ac:dyDescent="0.25">
      <c r="A162" s="174"/>
      <c r="B162" s="175"/>
      <c r="C162" s="82"/>
      <c r="D162" s="9"/>
      <c r="E162" s="8"/>
      <c r="G162" s="174"/>
      <c r="H162" s="175"/>
      <c r="I162" s="82"/>
      <c r="J162" s="9"/>
      <c r="K162" s="8"/>
    </row>
    <row r="163" spans="1:11" ht="15.75" thickBot="1" x14ac:dyDescent="0.3">
      <c r="A163" s="163" t="s">
        <v>14</v>
      </c>
      <c r="B163" s="164"/>
      <c r="C163" s="164"/>
      <c r="D163" s="164"/>
      <c r="E163" s="165"/>
      <c r="G163" s="163" t="s">
        <v>14</v>
      </c>
      <c r="H163" s="164"/>
      <c r="I163" s="164"/>
      <c r="J163" s="164"/>
      <c r="K163" s="165"/>
    </row>
    <row r="164" spans="1:11" ht="21.75" customHeight="1" x14ac:dyDescent="0.25">
      <c r="A164" s="69" t="s">
        <v>101</v>
      </c>
      <c r="B164" s="69" t="s">
        <v>5</v>
      </c>
      <c r="C164" s="69" t="s">
        <v>100</v>
      </c>
      <c r="D164" s="69" t="s">
        <v>108</v>
      </c>
      <c r="E164" s="69" t="s">
        <v>95</v>
      </c>
      <c r="G164" s="69" t="s">
        <v>101</v>
      </c>
      <c r="H164" s="69" t="s">
        <v>5</v>
      </c>
      <c r="I164" s="69" t="s">
        <v>100</v>
      </c>
      <c r="J164" s="69" t="s">
        <v>108</v>
      </c>
      <c r="K164" s="69" t="s">
        <v>95</v>
      </c>
    </row>
    <row r="165" spans="1:11" ht="15.75" thickBot="1" x14ac:dyDescent="0.3">
      <c r="A165" s="70"/>
      <c r="B165" s="70"/>
      <c r="C165" s="70" t="e">
        <f>VLOOKUP(E148,INVENTORY!$A$2:$N$92,7,FALSE)</f>
        <v>#N/A</v>
      </c>
      <c r="D165" s="70" t="e">
        <f>VLOOKUP(E148,INVENTORY!$A$2:$N$92,8,FALSE)</f>
        <v>#N/A</v>
      </c>
      <c r="E165" s="70" t="e">
        <f>VLOOKUP(E148,INVENTORY!$A$2:$N$92,9,FALSE)</f>
        <v>#N/A</v>
      </c>
      <c r="G165" s="70"/>
      <c r="H165" s="70"/>
      <c r="I165" s="70" t="e">
        <f>VLOOKUP(K148,INVENTORY!$A$2:$N$92,7,FALSE)</f>
        <v>#N/A</v>
      </c>
      <c r="J165" s="70" t="e">
        <f>VLOOKUP(K148,INVENTORY!$A$2:$N$92,8,FALSE)</f>
        <v>#N/A</v>
      </c>
      <c r="K165" s="70" t="e">
        <f>VLOOKUP(K148,INVENTORY!$A$2:$N$92,9,FALSE)</f>
        <v>#N/A</v>
      </c>
    </row>
    <row r="166" spans="1:11" ht="15.75" thickBot="1" x14ac:dyDescent="0.3">
      <c r="A166" s="6"/>
      <c r="B166" s="5"/>
      <c r="C166" s="5"/>
      <c r="D166" s="5"/>
      <c r="E166" s="7"/>
      <c r="G166" s="6"/>
      <c r="H166" s="5"/>
      <c r="I166" s="5"/>
      <c r="J166" s="5"/>
      <c r="K166" s="7"/>
    </row>
    <row r="167" spans="1:11" ht="18" customHeight="1" thickBot="1" x14ac:dyDescent="0.3">
      <c r="A167" s="6" t="s">
        <v>4</v>
      </c>
      <c r="B167" s="5"/>
      <c r="C167" s="166" t="e">
        <f>"Function Code: "&amp;VLOOKUP(E148,INVENTORY!$A$2:$Q$92,14,FALSE)</f>
        <v>#N/A</v>
      </c>
      <c r="D167" s="167"/>
      <c r="E167" s="168"/>
      <c r="G167" s="6" t="s">
        <v>4</v>
      </c>
      <c r="H167" s="5"/>
      <c r="I167" s="166" t="e">
        <f>"Function Code: "&amp;VLOOKUP(K148,INVENTORY!$A$2:$Q$92,14,FALSE)</f>
        <v>#N/A</v>
      </c>
      <c r="J167" s="167"/>
      <c r="K167" s="168"/>
    </row>
    <row r="168" spans="1:11" ht="15" customHeight="1" thickBot="1" x14ac:dyDescent="0.3">
      <c r="A168" s="6"/>
      <c r="B168" s="5"/>
      <c r="C168" s="169"/>
      <c r="D168" s="170"/>
      <c r="E168" s="171"/>
      <c r="G168" s="6"/>
      <c r="H168" s="5"/>
      <c r="I168" s="169"/>
      <c r="J168" s="170"/>
      <c r="K168" s="171"/>
    </row>
    <row r="169" spans="1:11" ht="15" customHeight="1" thickBot="1" x14ac:dyDescent="0.3">
      <c r="A169" s="6"/>
      <c r="B169" s="5"/>
      <c r="C169" s="169" t="e">
        <f>"Cosmetic Code: "&amp;VLOOKUP(E148,INVENTORY!$A$2:$Q$92,15,FALSE)</f>
        <v>#N/A</v>
      </c>
      <c r="D169" s="170"/>
      <c r="E169" s="171"/>
      <c r="G169" s="6"/>
      <c r="H169" s="5"/>
      <c r="I169" s="169" t="e">
        <f>"Cosmetic Code: "&amp;VLOOKUP(K148,INVENTORY!$A$2:$Q$92,15,FALSE)</f>
        <v>#N/A</v>
      </c>
      <c r="J169" s="170"/>
      <c r="K169" s="171"/>
    </row>
    <row r="170" spans="1:11" ht="15" customHeight="1" x14ac:dyDescent="0.25">
      <c r="A170" s="6"/>
      <c r="B170" s="5"/>
      <c r="C170" s="15"/>
      <c r="D170" s="16"/>
      <c r="E170" s="17"/>
      <c r="G170" s="6"/>
      <c r="H170" s="5"/>
      <c r="I170" s="15"/>
      <c r="J170" s="16"/>
      <c r="K170" s="17"/>
    </row>
    <row r="171" spans="1:11" ht="15" customHeight="1" x14ac:dyDescent="0.25">
      <c r="A171" s="4" t="s">
        <v>3</v>
      </c>
      <c r="B171" s="14" t="s">
        <v>2</v>
      </c>
      <c r="C171" s="15"/>
      <c r="D171" s="16"/>
      <c r="E171" s="17"/>
      <c r="G171" s="4" t="s">
        <v>3</v>
      </c>
      <c r="H171" s="14" t="s">
        <v>2</v>
      </c>
      <c r="I171" s="15"/>
      <c r="J171" s="16"/>
      <c r="K171" s="17"/>
    </row>
    <row r="172" spans="1:11" ht="15.75" customHeight="1" thickBot="1" x14ac:dyDescent="0.3">
      <c r="A172" s="12" t="s">
        <v>1</v>
      </c>
      <c r="B172" s="13" t="s">
        <v>1</v>
      </c>
      <c r="C172" s="18"/>
      <c r="D172" s="19"/>
      <c r="E172" s="20"/>
      <c r="G172" s="12" t="s">
        <v>1</v>
      </c>
      <c r="H172" s="13" t="s">
        <v>1</v>
      </c>
      <c r="I172" s="18"/>
      <c r="J172" s="19"/>
      <c r="K172" s="20"/>
    </row>
    <row r="173" spans="1:11" ht="15.75" thickBot="1" x14ac:dyDescent="0.3">
      <c r="A173" s="3" t="s">
        <v>0</v>
      </c>
      <c r="B173" s="2" t="s">
        <v>0</v>
      </c>
      <c r="C173" s="1"/>
      <c r="D173" s="172" t="s">
        <v>119</v>
      </c>
      <c r="E173" s="173"/>
      <c r="G173" s="3" t="s">
        <v>0</v>
      </c>
      <c r="H173" s="2" t="s">
        <v>0</v>
      </c>
      <c r="I173" s="1"/>
      <c r="J173" s="172" t="s">
        <v>119</v>
      </c>
      <c r="K173" s="173"/>
    </row>
    <row r="174" spans="1:11" ht="15.75" thickBot="1" x14ac:dyDescent="0.3"/>
    <row r="175" spans="1:11" ht="15" customHeight="1" x14ac:dyDescent="0.25">
      <c r="A175" s="176" t="s">
        <v>105</v>
      </c>
      <c r="B175" s="177"/>
      <c r="C175" s="177"/>
      <c r="D175" s="177"/>
      <c r="E175" s="178"/>
      <c r="G175" s="176" t="s">
        <v>105</v>
      </c>
      <c r="H175" s="177"/>
      <c r="I175" s="177"/>
      <c r="J175" s="177"/>
      <c r="K175" s="178"/>
    </row>
    <row r="176" spans="1:11" ht="15.75" customHeight="1" thickBot="1" x14ac:dyDescent="0.3">
      <c r="A176" s="179"/>
      <c r="B176" s="180"/>
      <c r="C176" s="180"/>
      <c r="D176" s="180"/>
      <c r="E176" s="181"/>
      <c r="G176" s="179"/>
      <c r="H176" s="180"/>
      <c r="I176" s="180"/>
      <c r="J176" s="180"/>
      <c r="K176" s="181"/>
    </row>
    <row r="177" spans="1:11" ht="15.75" customHeight="1" thickBot="1" x14ac:dyDescent="0.3">
      <c r="A177" s="11"/>
      <c r="B177" s="10"/>
      <c r="C177" s="10"/>
      <c r="D177" s="33" t="s">
        <v>42</v>
      </c>
      <c r="E177" s="42">
        <f>E119+1</f>
        <v>4</v>
      </c>
      <c r="G177" s="11"/>
      <c r="H177" s="10"/>
      <c r="I177" s="10"/>
      <c r="J177" s="33" t="s">
        <v>42</v>
      </c>
      <c r="K177" s="42">
        <f>'Data-PULLDOWNS'!$B$3+E177</f>
        <v>5</v>
      </c>
    </row>
    <row r="178" spans="1:11" ht="19.5" customHeight="1" x14ac:dyDescent="0.25">
      <c r="A178" s="34" t="s">
        <v>11</v>
      </c>
      <c r="B178" s="35" t="s">
        <v>15</v>
      </c>
      <c r="C178" s="36" t="s">
        <v>12</v>
      </c>
      <c r="D178" s="37">
        <f ca="1">NOW()</f>
        <v>45945.548046875003</v>
      </c>
      <c r="E178" s="38"/>
      <c r="G178" s="34" t="s">
        <v>11</v>
      </c>
      <c r="H178" s="35" t="s">
        <v>15</v>
      </c>
      <c r="I178" s="36" t="s">
        <v>12</v>
      </c>
      <c r="J178" s="37">
        <f ca="1">NOW()</f>
        <v>45945.548046875003</v>
      </c>
      <c r="K178" s="38"/>
    </row>
    <row r="179" spans="1:11" ht="15.95" customHeight="1" x14ac:dyDescent="0.25">
      <c r="A179" s="34" t="s">
        <v>39</v>
      </c>
      <c r="B179" s="35" t="s">
        <v>103</v>
      </c>
      <c r="C179" s="39" t="s">
        <v>38</v>
      </c>
      <c r="D179" s="40" t="e">
        <f>VLOOKUP(E177,INVENTORY!$A$2:$N$92,10,FALSE)</f>
        <v>#N/A</v>
      </c>
      <c r="E179" s="38"/>
      <c r="G179" s="34" t="s">
        <v>39</v>
      </c>
      <c r="H179" s="35" t="s">
        <v>103</v>
      </c>
      <c r="I179" s="39" t="s">
        <v>38</v>
      </c>
      <c r="J179" s="40" t="e">
        <f>VLOOKUP(K177,INVENTORY!$A$2:$N$92,10,FALSE)</f>
        <v>#N/A</v>
      </c>
      <c r="K179" s="38"/>
    </row>
    <row r="180" spans="1:11" ht="15.95" customHeight="1" x14ac:dyDescent="0.25">
      <c r="A180" s="34" t="str">
        <f>"Make: "</f>
        <v xml:space="preserve">Make: </v>
      </c>
      <c r="B180" s="35" t="e">
        <f>VLOOKUP(E177,INVENTORY!$A$2:$N$92,2,FALSE)</f>
        <v>#N/A</v>
      </c>
      <c r="C180" s="36" t="str">
        <f>"Model: "</f>
        <v xml:space="preserve">Model: </v>
      </c>
      <c r="D180" s="40" t="e">
        <f>VLOOKUP(E177,INVENTORY!$A$2:$N$92,3,FALSE)</f>
        <v>#N/A</v>
      </c>
      <c r="E180" s="38"/>
      <c r="G180" s="34" t="str">
        <f>"Make: "</f>
        <v xml:space="preserve">Make: </v>
      </c>
      <c r="H180" s="35" t="e">
        <f>VLOOKUP(K177,INVENTORY!$A$2:$N$92,2,FALSE)</f>
        <v>#N/A</v>
      </c>
      <c r="I180" s="36" t="str">
        <f>"Model: "</f>
        <v xml:space="preserve">Model: </v>
      </c>
      <c r="J180" s="40" t="e">
        <f>VLOOKUP(K177,INVENTORY!$A$2:$N$92,3,FALSE)</f>
        <v>#N/A</v>
      </c>
      <c r="K180" s="38"/>
    </row>
    <row r="181" spans="1:11" ht="15.95" customHeight="1" x14ac:dyDescent="0.25">
      <c r="A181" s="34" t="str">
        <f>"CPU/Speed: "</f>
        <v xml:space="preserve">CPU/Speed: </v>
      </c>
      <c r="B181" s="35" t="e">
        <f>VLOOKUP(E177,INVENTORY!$A$2:$N$92,4,FALSE)&amp;" / "&amp;VLOOKUP(E177,INVENTORY!$A$2:$N$92,5,FALSE)&amp;"GHz"</f>
        <v>#N/A</v>
      </c>
      <c r="C181" s="36"/>
      <c r="D181" s="36" t="str">
        <f>"Memory: "</f>
        <v xml:space="preserve">Memory: </v>
      </c>
      <c r="E181" s="41" t="e">
        <f>VLOOKUP(E177,INVENTORY!$A$2:$N$92,6,FALSE)</f>
        <v>#N/A</v>
      </c>
      <c r="G181" s="34" t="str">
        <f>"CPU/Speed: "</f>
        <v xml:space="preserve">CPU/Speed: </v>
      </c>
      <c r="H181" s="35" t="e">
        <f>VLOOKUP(K177,INVENTORY!$A$2:$N$92,4,FALSE)&amp;" / "&amp;VLOOKUP(K177,INVENTORY!$A$2:$N$92,5,FALSE)&amp;"GHz"</f>
        <v>#N/A</v>
      </c>
      <c r="I181" s="36"/>
      <c r="J181" s="36" t="str">
        <f>"Memory: "</f>
        <v xml:space="preserve">Memory: </v>
      </c>
      <c r="K181" s="71" t="e">
        <f>VLOOKUP(K177,INVENTORY!$A$2:$N$92,6,FALSE)</f>
        <v>#N/A</v>
      </c>
    </row>
    <row r="182" spans="1:11" ht="6.95" customHeight="1" x14ac:dyDescent="0.25">
      <c r="A182" s="6"/>
      <c r="B182" s="5"/>
      <c r="C182" s="5"/>
      <c r="D182" s="5"/>
      <c r="E182" s="7"/>
      <c r="G182" s="6"/>
      <c r="H182" s="5"/>
      <c r="I182" s="5"/>
      <c r="J182" s="5"/>
      <c r="K182" s="7"/>
    </row>
    <row r="183" spans="1:11" x14ac:dyDescent="0.25">
      <c r="A183" s="182" t="s">
        <v>10</v>
      </c>
      <c r="B183" s="183"/>
      <c r="C183" s="83" t="s">
        <v>1</v>
      </c>
      <c r="D183" s="83" t="s">
        <v>9</v>
      </c>
      <c r="E183" s="68" t="s">
        <v>8</v>
      </c>
      <c r="G183" s="182" t="s">
        <v>10</v>
      </c>
      <c r="H183" s="183"/>
      <c r="I183" s="83" t="s">
        <v>1</v>
      </c>
      <c r="J183" s="83" t="s">
        <v>9</v>
      </c>
      <c r="K183" s="68" t="s">
        <v>8</v>
      </c>
    </row>
    <row r="184" spans="1:11" x14ac:dyDescent="0.25">
      <c r="A184" s="174" t="s">
        <v>96</v>
      </c>
      <c r="B184" s="175"/>
      <c r="C184" s="82" t="s">
        <v>13</v>
      </c>
      <c r="D184" s="9"/>
      <c r="E184" s="8"/>
      <c r="G184" s="174" t="s">
        <v>96</v>
      </c>
      <c r="H184" s="175"/>
      <c r="I184" s="82" t="s">
        <v>13</v>
      </c>
      <c r="J184" s="9"/>
      <c r="K184" s="8"/>
    </row>
    <row r="185" spans="1:11" x14ac:dyDescent="0.25">
      <c r="A185" s="174" t="s">
        <v>98</v>
      </c>
      <c r="B185" s="175"/>
      <c r="C185" s="82" t="s">
        <v>13</v>
      </c>
      <c r="D185" s="9"/>
      <c r="E185" s="8"/>
      <c r="G185" s="174" t="s">
        <v>98</v>
      </c>
      <c r="H185" s="175"/>
      <c r="I185" s="82" t="s">
        <v>13</v>
      </c>
      <c r="J185" s="9"/>
      <c r="K185" s="8"/>
    </row>
    <row r="186" spans="1:11" x14ac:dyDescent="0.25">
      <c r="A186" s="174" t="s">
        <v>97</v>
      </c>
      <c r="B186" s="175"/>
      <c r="C186" s="82" t="s">
        <v>13</v>
      </c>
      <c r="D186" s="9"/>
      <c r="E186" s="8"/>
      <c r="G186" s="174" t="s">
        <v>97</v>
      </c>
      <c r="H186" s="175"/>
      <c r="I186" s="82" t="s">
        <v>13</v>
      </c>
      <c r="J186" s="9"/>
      <c r="K186" s="8"/>
    </row>
    <row r="187" spans="1:11" x14ac:dyDescent="0.25">
      <c r="A187" s="174" t="s">
        <v>7</v>
      </c>
      <c r="B187" s="175"/>
      <c r="C187" s="82" t="s">
        <v>13</v>
      </c>
      <c r="D187" s="9"/>
      <c r="E187" s="8"/>
      <c r="G187" s="174" t="s">
        <v>7</v>
      </c>
      <c r="H187" s="175"/>
      <c r="I187" s="82" t="s">
        <v>13</v>
      </c>
      <c r="J187" s="9"/>
      <c r="K187" s="8"/>
    </row>
    <row r="188" spans="1:11" x14ac:dyDescent="0.25">
      <c r="A188" s="174" t="s">
        <v>99</v>
      </c>
      <c r="B188" s="175"/>
      <c r="C188" s="82" t="s">
        <v>13</v>
      </c>
      <c r="D188" s="9"/>
      <c r="E188" s="8"/>
      <c r="G188" s="174" t="s">
        <v>99</v>
      </c>
      <c r="H188" s="175"/>
      <c r="I188" s="82" t="s">
        <v>13</v>
      </c>
      <c r="J188" s="9"/>
      <c r="K188" s="8"/>
    </row>
    <row r="189" spans="1:11" x14ac:dyDescent="0.25">
      <c r="A189" s="174" t="s">
        <v>6</v>
      </c>
      <c r="B189" s="175"/>
      <c r="C189" s="82" t="s">
        <v>13</v>
      </c>
      <c r="D189" s="9"/>
      <c r="E189" s="8"/>
      <c r="G189" s="174" t="s">
        <v>6</v>
      </c>
      <c r="H189" s="175"/>
      <c r="I189" s="82" t="s">
        <v>13</v>
      </c>
      <c r="J189" s="9"/>
      <c r="K189" s="8"/>
    </row>
    <row r="190" spans="1:11" x14ac:dyDescent="0.25">
      <c r="A190" s="174"/>
      <c r="B190" s="175"/>
      <c r="C190" s="82"/>
      <c r="D190" s="9"/>
      <c r="E190" s="8"/>
      <c r="G190" s="174"/>
      <c r="H190" s="175"/>
      <c r="I190" s="82"/>
      <c r="J190" s="9"/>
      <c r="K190" s="8"/>
    </row>
    <row r="191" spans="1:11" x14ac:dyDescent="0.25">
      <c r="A191" s="174"/>
      <c r="B191" s="175"/>
      <c r="C191" s="82"/>
      <c r="D191" s="9"/>
      <c r="E191" s="8"/>
      <c r="G191" s="174"/>
      <c r="H191" s="175"/>
      <c r="I191" s="82"/>
      <c r="J191" s="9"/>
      <c r="K191" s="8"/>
    </row>
    <row r="192" spans="1:11" ht="15.75" thickBot="1" x14ac:dyDescent="0.3">
      <c r="A192" s="163" t="s">
        <v>14</v>
      </c>
      <c r="B192" s="164"/>
      <c r="C192" s="164"/>
      <c r="D192" s="164"/>
      <c r="E192" s="165"/>
      <c r="G192" s="163" t="s">
        <v>14</v>
      </c>
      <c r="H192" s="164"/>
      <c r="I192" s="164"/>
      <c r="J192" s="164"/>
      <c r="K192" s="165"/>
    </row>
    <row r="193" spans="1:11" ht="21.75" customHeight="1" x14ac:dyDescent="0.25">
      <c r="A193" s="69" t="s">
        <v>101</v>
      </c>
      <c r="B193" s="69" t="s">
        <v>5</v>
      </c>
      <c r="C193" s="69" t="s">
        <v>100</v>
      </c>
      <c r="D193" s="69" t="s">
        <v>108</v>
      </c>
      <c r="E193" s="69" t="s">
        <v>95</v>
      </c>
      <c r="G193" s="69" t="s">
        <v>101</v>
      </c>
      <c r="H193" s="69" t="s">
        <v>5</v>
      </c>
      <c r="I193" s="69" t="s">
        <v>100</v>
      </c>
      <c r="J193" s="69" t="s">
        <v>108</v>
      </c>
      <c r="K193" s="69" t="s">
        <v>95</v>
      </c>
    </row>
    <row r="194" spans="1:11" ht="15.75" thickBot="1" x14ac:dyDescent="0.3">
      <c r="A194" s="70"/>
      <c r="B194" s="70"/>
      <c r="C194" s="70" t="e">
        <f>VLOOKUP(E177,INVENTORY!$A$2:$N$92,7,FALSE)</f>
        <v>#N/A</v>
      </c>
      <c r="D194" s="70" t="e">
        <f>VLOOKUP(E177,INVENTORY!$A$2:$N$92,8,FALSE)</f>
        <v>#N/A</v>
      </c>
      <c r="E194" s="70" t="e">
        <f>VLOOKUP(E177,INVENTORY!$A$2:$N$92,9,FALSE)</f>
        <v>#N/A</v>
      </c>
      <c r="G194" s="70"/>
      <c r="H194" s="70"/>
      <c r="I194" s="70" t="e">
        <f>VLOOKUP(K177,INVENTORY!$A$2:$N$92,7,FALSE)</f>
        <v>#N/A</v>
      </c>
      <c r="J194" s="70" t="e">
        <f>VLOOKUP(K177,INVENTORY!$A$2:$N$92,8,FALSE)</f>
        <v>#N/A</v>
      </c>
      <c r="K194" s="70" t="e">
        <f>VLOOKUP(K177,INVENTORY!$A$2:$N$92,9,FALSE)</f>
        <v>#N/A</v>
      </c>
    </row>
    <row r="195" spans="1:11" ht="15.75" thickBot="1" x14ac:dyDescent="0.3">
      <c r="A195" s="6"/>
      <c r="B195" s="5"/>
      <c r="C195" s="5"/>
      <c r="D195" s="5"/>
      <c r="E195" s="7"/>
      <c r="G195" s="6"/>
      <c r="H195" s="5"/>
      <c r="I195" s="5"/>
      <c r="J195" s="5"/>
      <c r="K195" s="7"/>
    </row>
    <row r="196" spans="1:11" ht="18" customHeight="1" thickBot="1" x14ac:dyDescent="0.3">
      <c r="A196" s="6" t="s">
        <v>4</v>
      </c>
      <c r="B196" s="5"/>
      <c r="C196" s="166" t="e">
        <f>"Function Code: "&amp;VLOOKUP(E177,INVENTORY!$A$2:$Q$92,14,FALSE)</f>
        <v>#N/A</v>
      </c>
      <c r="D196" s="167"/>
      <c r="E196" s="168"/>
      <c r="G196" s="6" t="s">
        <v>4</v>
      </c>
      <c r="H196" s="5"/>
      <c r="I196" s="166" t="e">
        <f>"Function Code: "&amp;VLOOKUP(K177,INVENTORY!$A$2:$Q$92,14,FALSE)</f>
        <v>#N/A</v>
      </c>
      <c r="J196" s="167"/>
      <c r="K196" s="168"/>
    </row>
    <row r="197" spans="1:11" ht="15" customHeight="1" thickBot="1" x14ac:dyDescent="0.3">
      <c r="A197" s="6"/>
      <c r="B197" s="5"/>
      <c r="C197" s="169"/>
      <c r="D197" s="170"/>
      <c r="E197" s="171"/>
      <c r="G197" s="6"/>
      <c r="H197" s="5"/>
      <c r="I197" s="169"/>
      <c r="J197" s="170"/>
      <c r="K197" s="171"/>
    </row>
    <row r="198" spans="1:11" ht="15" customHeight="1" thickBot="1" x14ac:dyDescent="0.3">
      <c r="A198" s="6"/>
      <c r="B198" s="5"/>
      <c r="C198" s="169" t="e">
        <f>"Cosmetic Code: "&amp;VLOOKUP(E177,INVENTORY!$A$2:$Q$92,15,FALSE)</f>
        <v>#N/A</v>
      </c>
      <c r="D198" s="170"/>
      <c r="E198" s="171"/>
      <c r="G198" s="6"/>
      <c r="H198" s="5"/>
      <c r="I198" s="169" t="e">
        <f>"Cosmetic Code: "&amp;VLOOKUP(K177,INVENTORY!$A$2:$Q$92,15,FALSE)</f>
        <v>#N/A</v>
      </c>
      <c r="J198" s="170"/>
      <c r="K198" s="171"/>
    </row>
    <row r="199" spans="1:11" ht="15" customHeight="1" x14ac:dyDescent="0.25">
      <c r="A199" s="6"/>
      <c r="B199" s="5"/>
      <c r="C199" s="15"/>
      <c r="D199" s="16"/>
      <c r="E199" s="17"/>
      <c r="G199" s="6"/>
      <c r="H199" s="5"/>
      <c r="I199" s="15"/>
      <c r="J199" s="16"/>
      <c r="K199" s="17"/>
    </row>
    <row r="200" spans="1:11" ht="15" customHeight="1" x14ac:dyDescent="0.25">
      <c r="A200" s="4" t="s">
        <v>3</v>
      </c>
      <c r="B200" s="14" t="s">
        <v>2</v>
      </c>
      <c r="C200" s="15"/>
      <c r="D200" s="16"/>
      <c r="E200" s="17"/>
      <c r="G200" s="4" t="s">
        <v>3</v>
      </c>
      <c r="H200" s="14" t="s">
        <v>2</v>
      </c>
      <c r="I200" s="15"/>
      <c r="J200" s="16"/>
      <c r="K200" s="17"/>
    </row>
    <row r="201" spans="1:11" ht="15.75" customHeight="1" thickBot="1" x14ac:dyDescent="0.3">
      <c r="A201" s="12" t="s">
        <v>1</v>
      </c>
      <c r="B201" s="13" t="s">
        <v>1</v>
      </c>
      <c r="C201" s="18"/>
      <c r="D201" s="19"/>
      <c r="E201" s="20"/>
      <c r="G201" s="12" t="s">
        <v>1</v>
      </c>
      <c r="H201" s="13" t="s">
        <v>1</v>
      </c>
      <c r="I201" s="18"/>
      <c r="J201" s="19"/>
      <c r="K201" s="20"/>
    </row>
    <row r="202" spans="1:11" ht="15.75" thickBot="1" x14ac:dyDescent="0.3">
      <c r="A202" s="3" t="s">
        <v>0</v>
      </c>
      <c r="B202" s="2" t="s">
        <v>0</v>
      </c>
      <c r="C202" s="1"/>
      <c r="D202" s="172" t="s">
        <v>119</v>
      </c>
      <c r="E202" s="173"/>
      <c r="G202" s="3" t="s">
        <v>0</v>
      </c>
      <c r="H202" s="2" t="s">
        <v>0</v>
      </c>
      <c r="I202" s="1"/>
      <c r="J202" s="172" t="s">
        <v>119</v>
      </c>
      <c r="K202" s="173"/>
    </row>
    <row r="203" spans="1:11" ht="47.25" customHeight="1" thickBot="1" x14ac:dyDescent="0.3"/>
    <row r="204" spans="1:11" ht="15" customHeight="1" x14ac:dyDescent="0.25">
      <c r="A204" s="176" t="s">
        <v>105</v>
      </c>
      <c r="B204" s="177"/>
      <c r="C204" s="177"/>
      <c r="D204" s="177"/>
      <c r="E204" s="178"/>
      <c r="G204" s="176" t="s">
        <v>105</v>
      </c>
      <c r="H204" s="177"/>
      <c r="I204" s="177"/>
      <c r="J204" s="177"/>
      <c r="K204" s="178"/>
    </row>
    <row r="205" spans="1:11" ht="15.75" customHeight="1" thickBot="1" x14ac:dyDescent="0.3">
      <c r="A205" s="179"/>
      <c r="B205" s="180"/>
      <c r="C205" s="180"/>
      <c r="D205" s="180"/>
      <c r="E205" s="181"/>
      <c r="G205" s="179"/>
      <c r="H205" s="180"/>
      <c r="I205" s="180"/>
      <c r="J205" s="180"/>
      <c r="K205" s="181"/>
    </row>
    <row r="206" spans="1:11" ht="15.75" customHeight="1" thickBot="1" x14ac:dyDescent="0.3">
      <c r="A206" s="11"/>
      <c r="B206" s="10"/>
      <c r="C206" s="10"/>
      <c r="D206" s="33" t="s">
        <v>42</v>
      </c>
      <c r="E206" s="42">
        <f>'Data-PULLDOWNS'!$B$3*2+E177</f>
        <v>6</v>
      </c>
      <c r="G206" s="11"/>
      <c r="H206" s="10"/>
      <c r="I206" s="10"/>
      <c r="J206" s="33" t="s">
        <v>42</v>
      </c>
      <c r="K206" s="42">
        <f>'Data-PULLDOWNS'!$B$3*3+E177</f>
        <v>7</v>
      </c>
    </row>
    <row r="207" spans="1:11" ht="19.5" customHeight="1" x14ac:dyDescent="0.25">
      <c r="A207" s="34" t="s">
        <v>11</v>
      </c>
      <c r="B207" s="35" t="s">
        <v>15</v>
      </c>
      <c r="C207" s="36" t="s">
        <v>12</v>
      </c>
      <c r="D207" s="37">
        <f ca="1">NOW()</f>
        <v>45945.548046875003</v>
      </c>
      <c r="E207" s="38"/>
      <c r="G207" s="34" t="s">
        <v>11</v>
      </c>
      <c r="H207" s="35" t="s">
        <v>15</v>
      </c>
      <c r="I207" s="36" t="s">
        <v>12</v>
      </c>
      <c r="J207" s="37">
        <f ca="1">NOW()</f>
        <v>45945.548046875003</v>
      </c>
      <c r="K207" s="38"/>
    </row>
    <row r="208" spans="1:11" ht="15.95" customHeight="1" x14ac:dyDescent="0.25">
      <c r="A208" s="34" t="s">
        <v>39</v>
      </c>
      <c r="B208" s="35" t="s">
        <v>103</v>
      </c>
      <c r="C208" s="39" t="s">
        <v>38</v>
      </c>
      <c r="D208" s="40" t="e">
        <f>VLOOKUP(E206,INVENTORY!$A$2:$N$92,10,FALSE)</f>
        <v>#N/A</v>
      </c>
      <c r="E208" s="38"/>
      <c r="G208" s="34" t="s">
        <v>39</v>
      </c>
      <c r="H208" s="35" t="s">
        <v>103</v>
      </c>
      <c r="I208" s="39" t="s">
        <v>38</v>
      </c>
      <c r="J208" s="40" t="e">
        <f>VLOOKUP(K206,INVENTORY!$A$2:$N$92,10,FALSE)</f>
        <v>#N/A</v>
      </c>
      <c r="K208" s="38"/>
    </row>
    <row r="209" spans="1:11" ht="15.95" customHeight="1" x14ac:dyDescent="0.25">
      <c r="A209" s="34" t="str">
        <f>"Make: "</f>
        <v xml:space="preserve">Make: </v>
      </c>
      <c r="B209" s="35" t="e">
        <f>VLOOKUP(E206,INVENTORY!$A$2:$N$92,2,FALSE)</f>
        <v>#N/A</v>
      </c>
      <c r="C209" s="36" t="str">
        <f>"Model: "</f>
        <v xml:space="preserve">Model: </v>
      </c>
      <c r="D209" s="40" t="e">
        <f>VLOOKUP(E206,INVENTORY!$A$2:$N$92,3,FALSE)</f>
        <v>#N/A</v>
      </c>
      <c r="E209" s="38"/>
      <c r="G209" s="34" t="str">
        <f>"Make: "</f>
        <v xml:space="preserve">Make: </v>
      </c>
      <c r="H209" s="35" t="e">
        <f>VLOOKUP(K206,INVENTORY!$A$2:$N$92,2,FALSE)</f>
        <v>#N/A</v>
      </c>
      <c r="I209" s="36" t="str">
        <f>"Model: "</f>
        <v xml:space="preserve">Model: </v>
      </c>
      <c r="J209" s="40" t="e">
        <f>VLOOKUP(K206,INVENTORY!$A$2:$N$92,3,FALSE)</f>
        <v>#N/A</v>
      </c>
      <c r="K209" s="38"/>
    </row>
    <row r="210" spans="1:11" ht="15.95" customHeight="1" x14ac:dyDescent="0.25">
      <c r="A210" s="34" t="str">
        <f>"CPU/Speed: "</f>
        <v xml:space="preserve">CPU/Speed: </v>
      </c>
      <c r="B210" s="35" t="e">
        <f>VLOOKUP(E206,INVENTORY!$A$2:$N$92,4,FALSE)&amp;" / "&amp;VLOOKUP(E206,INVENTORY!$A$2:$N$92,5,FALSE)&amp;"GHz"</f>
        <v>#N/A</v>
      </c>
      <c r="C210" s="36"/>
      <c r="D210" s="36" t="str">
        <f>"Memory: "</f>
        <v xml:space="preserve">Memory: </v>
      </c>
      <c r="E210" s="71" t="e">
        <f>VLOOKUP(E206,INVENTORY!$A$2:$N$92,6,FALSE)</f>
        <v>#N/A</v>
      </c>
      <c r="G210" s="34" t="str">
        <f>"CPU/Speed: "</f>
        <v xml:space="preserve">CPU/Speed: </v>
      </c>
      <c r="H210" s="35" t="e">
        <f>VLOOKUP(K206,INVENTORY!$A$2:$N$92,4,FALSE)&amp;" / "&amp;VLOOKUP(K206,INVENTORY!$A$2:$N$92,5,FALSE)&amp;"GHz"</f>
        <v>#N/A</v>
      </c>
      <c r="I210" s="36"/>
      <c r="J210" s="36" t="str">
        <f>"Memory: "</f>
        <v xml:space="preserve">Memory: </v>
      </c>
      <c r="K210" s="71" t="e">
        <f>VLOOKUP(K206,INVENTORY!$A$2:$N$92,6,FALSE)</f>
        <v>#N/A</v>
      </c>
    </row>
    <row r="211" spans="1:11" ht="6.95" customHeight="1" x14ac:dyDescent="0.25">
      <c r="A211" s="6"/>
      <c r="B211" s="5"/>
      <c r="C211" s="5"/>
      <c r="D211" s="5"/>
      <c r="E211" s="7"/>
      <c r="G211" s="6"/>
      <c r="H211" s="5"/>
      <c r="I211" s="5"/>
      <c r="J211" s="5"/>
      <c r="K211" s="7"/>
    </row>
    <row r="212" spans="1:11" x14ac:dyDescent="0.25">
      <c r="A212" s="182" t="s">
        <v>10</v>
      </c>
      <c r="B212" s="183"/>
      <c r="C212" s="83" t="s">
        <v>1</v>
      </c>
      <c r="D212" s="83" t="s">
        <v>9</v>
      </c>
      <c r="E212" s="68" t="s">
        <v>8</v>
      </c>
      <c r="G212" s="182" t="s">
        <v>10</v>
      </c>
      <c r="H212" s="183"/>
      <c r="I212" s="83" t="s">
        <v>1</v>
      </c>
      <c r="J212" s="83" t="s">
        <v>9</v>
      </c>
      <c r="K212" s="68" t="s">
        <v>8</v>
      </c>
    </row>
    <row r="213" spans="1:11" x14ac:dyDescent="0.25">
      <c r="A213" s="174" t="s">
        <v>96</v>
      </c>
      <c r="B213" s="175"/>
      <c r="C213" s="82" t="s">
        <v>13</v>
      </c>
      <c r="D213" s="9"/>
      <c r="E213" s="8"/>
      <c r="G213" s="174" t="s">
        <v>96</v>
      </c>
      <c r="H213" s="175"/>
      <c r="I213" s="82" t="s">
        <v>13</v>
      </c>
      <c r="J213" s="9"/>
      <c r="K213" s="8"/>
    </row>
    <row r="214" spans="1:11" x14ac:dyDescent="0.25">
      <c r="A214" s="174" t="s">
        <v>98</v>
      </c>
      <c r="B214" s="175"/>
      <c r="C214" s="82" t="s">
        <v>13</v>
      </c>
      <c r="D214" s="9"/>
      <c r="E214" s="8"/>
      <c r="G214" s="174" t="s">
        <v>98</v>
      </c>
      <c r="H214" s="175"/>
      <c r="I214" s="82" t="s">
        <v>13</v>
      </c>
      <c r="J214" s="9"/>
      <c r="K214" s="8"/>
    </row>
    <row r="215" spans="1:11" x14ac:dyDescent="0.25">
      <c r="A215" s="174" t="s">
        <v>97</v>
      </c>
      <c r="B215" s="175"/>
      <c r="C215" s="82" t="s">
        <v>13</v>
      </c>
      <c r="D215" s="9"/>
      <c r="E215" s="8"/>
      <c r="G215" s="174" t="s">
        <v>97</v>
      </c>
      <c r="H215" s="175"/>
      <c r="I215" s="82" t="s">
        <v>13</v>
      </c>
      <c r="J215" s="9"/>
      <c r="K215" s="8"/>
    </row>
    <row r="216" spans="1:11" x14ac:dyDescent="0.25">
      <c r="A216" s="174" t="s">
        <v>7</v>
      </c>
      <c r="B216" s="175"/>
      <c r="C216" s="82" t="s">
        <v>13</v>
      </c>
      <c r="D216" s="9"/>
      <c r="E216" s="8"/>
      <c r="G216" s="174" t="s">
        <v>7</v>
      </c>
      <c r="H216" s="175"/>
      <c r="I216" s="82" t="s">
        <v>13</v>
      </c>
      <c r="J216" s="9"/>
      <c r="K216" s="8"/>
    </row>
    <row r="217" spans="1:11" x14ac:dyDescent="0.25">
      <c r="A217" s="174" t="s">
        <v>99</v>
      </c>
      <c r="B217" s="175"/>
      <c r="C217" s="82" t="s">
        <v>13</v>
      </c>
      <c r="D217" s="9"/>
      <c r="E217" s="8"/>
      <c r="G217" s="174" t="s">
        <v>99</v>
      </c>
      <c r="H217" s="175"/>
      <c r="I217" s="82" t="s">
        <v>13</v>
      </c>
      <c r="J217" s="9"/>
      <c r="K217" s="8"/>
    </row>
    <row r="218" spans="1:11" x14ac:dyDescent="0.25">
      <c r="A218" s="174" t="s">
        <v>6</v>
      </c>
      <c r="B218" s="175"/>
      <c r="C218" s="82" t="s">
        <v>13</v>
      </c>
      <c r="D218" s="9"/>
      <c r="E218" s="8"/>
      <c r="G218" s="174" t="s">
        <v>6</v>
      </c>
      <c r="H218" s="175"/>
      <c r="I218" s="82" t="s">
        <v>13</v>
      </c>
      <c r="J218" s="9"/>
      <c r="K218" s="8"/>
    </row>
    <row r="219" spans="1:11" x14ac:dyDescent="0.25">
      <c r="A219" s="174"/>
      <c r="B219" s="175"/>
      <c r="C219" s="82"/>
      <c r="D219" s="9"/>
      <c r="E219" s="8"/>
      <c r="G219" s="174"/>
      <c r="H219" s="175"/>
      <c r="I219" s="82"/>
      <c r="J219" s="9"/>
      <c r="K219" s="8"/>
    </row>
    <row r="220" spans="1:11" x14ac:dyDescent="0.25">
      <c r="A220" s="174"/>
      <c r="B220" s="175"/>
      <c r="C220" s="82"/>
      <c r="D220" s="9"/>
      <c r="E220" s="8"/>
      <c r="G220" s="174"/>
      <c r="H220" s="175"/>
      <c r="I220" s="82"/>
      <c r="J220" s="9"/>
      <c r="K220" s="8"/>
    </row>
    <row r="221" spans="1:11" ht="15.75" thickBot="1" x14ac:dyDescent="0.3">
      <c r="A221" s="163" t="s">
        <v>14</v>
      </c>
      <c r="B221" s="164"/>
      <c r="C221" s="164"/>
      <c r="D221" s="164"/>
      <c r="E221" s="165"/>
      <c r="G221" s="163" t="s">
        <v>14</v>
      </c>
      <c r="H221" s="164"/>
      <c r="I221" s="164"/>
      <c r="J221" s="164"/>
      <c r="K221" s="165"/>
    </row>
    <row r="222" spans="1:11" ht="21.75" customHeight="1" x14ac:dyDescent="0.25">
      <c r="A222" s="69" t="s">
        <v>101</v>
      </c>
      <c r="B222" s="69" t="s">
        <v>5</v>
      </c>
      <c r="C222" s="69" t="s">
        <v>100</v>
      </c>
      <c r="D222" s="69" t="s">
        <v>108</v>
      </c>
      <c r="E222" s="69" t="s">
        <v>95</v>
      </c>
      <c r="G222" s="69" t="s">
        <v>101</v>
      </c>
      <c r="H222" s="69" t="s">
        <v>5</v>
      </c>
      <c r="I222" s="69" t="s">
        <v>100</v>
      </c>
      <c r="J222" s="69" t="s">
        <v>108</v>
      </c>
      <c r="K222" s="69" t="s">
        <v>95</v>
      </c>
    </row>
    <row r="223" spans="1:11" ht="15.75" thickBot="1" x14ac:dyDescent="0.3">
      <c r="A223" s="70"/>
      <c r="B223" s="70"/>
      <c r="C223" s="70" t="e">
        <f>VLOOKUP(E206,INVENTORY!$A$2:$N$92,7,FALSE)</f>
        <v>#N/A</v>
      </c>
      <c r="D223" s="70" t="e">
        <f>VLOOKUP(E206,INVENTORY!$A$2:$N$92,8,FALSE)</f>
        <v>#N/A</v>
      </c>
      <c r="E223" s="70" t="e">
        <f>VLOOKUP(E206,INVENTORY!$A$2:$N$92,9,FALSE)</f>
        <v>#N/A</v>
      </c>
      <c r="G223" s="70"/>
      <c r="H223" s="70"/>
      <c r="I223" s="70" t="e">
        <f>VLOOKUP(K206,INVENTORY!$A$2:$N$92,7,FALSE)</f>
        <v>#N/A</v>
      </c>
      <c r="J223" s="70" t="e">
        <f>VLOOKUP(K206,INVENTORY!$A$2:$N$92,8,FALSE)</f>
        <v>#N/A</v>
      </c>
      <c r="K223" s="70" t="e">
        <f>VLOOKUP(K206,INVENTORY!$A$2:$N$92,9,FALSE)</f>
        <v>#N/A</v>
      </c>
    </row>
    <row r="224" spans="1:11" ht="15.75" thickBot="1" x14ac:dyDescent="0.3">
      <c r="A224" s="6"/>
      <c r="B224" s="5"/>
      <c r="C224" s="5"/>
      <c r="D224" s="5"/>
      <c r="E224" s="7"/>
      <c r="G224" s="6"/>
      <c r="H224" s="5"/>
      <c r="I224" s="5"/>
      <c r="J224" s="5"/>
      <c r="K224" s="7"/>
    </row>
    <row r="225" spans="1:11" ht="18" customHeight="1" thickBot="1" x14ac:dyDescent="0.3">
      <c r="A225" s="6" t="s">
        <v>4</v>
      </c>
      <c r="B225" s="5"/>
      <c r="C225" s="166" t="e">
        <f>"Function Code: "&amp;VLOOKUP(E206,INVENTORY!$A$2:$Q$92,14,FALSE)</f>
        <v>#N/A</v>
      </c>
      <c r="D225" s="167"/>
      <c r="E225" s="168"/>
      <c r="G225" s="6" t="s">
        <v>4</v>
      </c>
      <c r="H225" s="5"/>
      <c r="I225" s="166" t="e">
        <f>"Function Code: "&amp;VLOOKUP(K206,INVENTORY!$A$2:$Q$92,14,FALSE)</f>
        <v>#N/A</v>
      </c>
      <c r="J225" s="167"/>
      <c r="K225" s="168"/>
    </row>
    <row r="226" spans="1:11" ht="15" customHeight="1" thickBot="1" x14ac:dyDescent="0.3">
      <c r="A226" s="6"/>
      <c r="B226" s="5"/>
      <c r="C226" s="169"/>
      <c r="D226" s="170"/>
      <c r="E226" s="171"/>
      <c r="G226" s="6"/>
      <c r="H226" s="5"/>
      <c r="I226" s="169"/>
      <c r="J226" s="170"/>
      <c r="K226" s="171"/>
    </row>
    <row r="227" spans="1:11" ht="15" customHeight="1" thickBot="1" x14ac:dyDescent="0.3">
      <c r="A227" s="6"/>
      <c r="B227" s="5"/>
      <c r="C227" s="169" t="e">
        <f>"Cosmetic Code: "&amp;VLOOKUP(E206,INVENTORY!$A$2:$Q$92,15,FALSE)</f>
        <v>#N/A</v>
      </c>
      <c r="D227" s="170"/>
      <c r="E227" s="171"/>
      <c r="G227" s="6"/>
      <c r="H227" s="5"/>
      <c r="I227" s="169" t="e">
        <f>"Cosmetic Code: "&amp;VLOOKUP(K206,INVENTORY!$A$2:$Q$92,15,FALSE)</f>
        <v>#N/A</v>
      </c>
      <c r="J227" s="170"/>
      <c r="K227" s="171"/>
    </row>
    <row r="228" spans="1:11" ht="15" customHeight="1" x14ac:dyDescent="0.25">
      <c r="A228" s="6"/>
      <c r="B228" s="5"/>
      <c r="C228" s="15"/>
      <c r="D228" s="16"/>
      <c r="E228" s="17"/>
      <c r="G228" s="6"/>
      <c r="H228" s="5"/>
      <c r="I228" s="15"/>
      <c r="J228" s="16"/>
      <c r="K228" s="17"/>
    </row>
    <row r="229" spans="1:11" ht="15" customHeight="1" x14ac:dyDescent="0.25">
      <c r="A229" s="4" t="s">
        <v>3</v>
      </c>
      <c r="B229" s="14" t="s">
        <v>2</v>
      </c>
      <c r="C229" s="15"/>
      <c r="D229" s="16"/>
      <c r="E229" s="17"/>
      <c r="G229" s="4" t="s">
        <v>3</v>
      </c>
      <c r="H229" s="14" t="s">
        <v>2</v>
      </c>
      <c r="I229" s="15"/>
      <c r="J229" s="16"/>
      <c r="K229" s="17"/>
    </row>
    <row r="230" spans="1:11" ht="15.75" customHeight="1" thickBot="1" x14ac:dyDescent="0.3">
      <c r="A230" s="12" t="s">
        <v>1</v>
      </c>
      <c r="B230" s="13" t="s">
        <v>1</v>
      </c>
      <c r="C230" s="18"/>
      <c r="D230" s="19"/>
      <c r="E230" s="20"/>
      <c r="G230" s="12" t="s">
        <v>1</v>
      </c>
      <c r="H230" s="13" t="s">
        <v>1</v>
      </c>
      <c r="I230" s="18"/>
      <c r="J230" s="19"/>
      <c r="K230" s="20"/>
    </row>
    <row r="231" spans="1:11" ht="15.75" thickBot="1" x14ac:dyDescent="0.3">
      <c r="A231" s="3" t="s">
        <v>0</v>
      </c>
      <c r="B231" s="2" t="s">
        <v>0</v>
      </c>
      <c r="C231" s="1"/>
      <c r="D231" s="172" t="s">
        <v>119</v>
      </c>
      <c r="E231" s="173"/>
      <c r="G231" s="3" t="s">
        <v>0</v>
      </c>
      <c r="H231" s="2" t="s">
        <v>0</v>
      </c>
      <c r="I231" s="1"/>
      <c r="J231" s="172" t="s">
        <v>119</v>
      </c>
      <c r="K231" s="173"/>
    </row>
    <row r="232" spans="1:11" ht="15.75" thickBot="1" x14ac:dyDescent="0.3"/>
    <row r="233" spans="1:11" ht="15" customHeight="1" x14ac:dyDescent="0.25">
      <c r="A233" s="176" t="s">
        <v>105</v>
      </c>
      <c r="B233" s="177"/>
      <c r="C233" s="177"/>
      <c r="D233" s="177"/>
      <c r="E233" s="178"/>
      <c r="G233" s="176" t="s">
        <v>105</v>
      </c>
      <c r="H233" s="177"/>
      <c r="I233" s="177"/>
      <c r="J233" s="177"/>
      <c r="K233" s="178"/>
    </row>
    <row r="234" spans="1:11" ht="15.75" customHeight="1" thickBot="1" x14ac:dyDescent="0.3">
      <c r="A234" s="179"/>
      <c r="B234" s="180"/>
      <c r="C234" s="180"/>
      <c r="D234" s="180"/>
      <c r="E234" s="181"/>
      <c r="G234" s="179"/>
      <c r="H234" s="180"/>
      <c r="I234" s="180"/>
      <c r="J234" s="180"/>
      <c r="K234" s="181"/>
    </row>
    <row r="235" spans="1:11" ht="15.75" customHeight="1" thickBot="1" x14ac:dyDescent="0.3">
      <c r="A235" s="11"/>
      <c r="B235" s="10"/>
      <c r="C235" s="10"/>
      <c r="D235" s="33" t="s">
        <v>42</v>
      </c>
      <c r="E235" s="42">
        <f>E177+1</f>
        <v>5</v>
      </c>
      <c r="G235" s="11"/>
      <c r="H235" s="10"/>
      <c r="I235" s="10"/>
      <c r="J235" s="33" t="s">
        <v>42</v>
      </c>
      <c r="K235" s="42">
        <f>'Data-PULLDOWNS'!$B$3+E235</f>
        <v>6</v>
      </c>
    </row>
    <row r="236" spans="1:11" ht="19.5" customHeight="1" x14ac:dyDescent="0.25">
      <c r="A236" s="34" t="s">
        <v>11</v>
      </c>
      <c r="B236" s="35" t="s">
        <v>15</v>
      </c>
      <c r="C236" s="36" t="s">
        <v>12</v>
      </c>
      <c r="D236" s="37">
        <f ca="1">NOW()</f>
        <v>45945.548046875003</v>
      </c>
      <c r="E236" s="38"/>
      <c r="G236" s="34" t="s">
        <v>11</v>
      </c>
      <c r="H236" s="35" t="s">
        <v>15</v>
      </c>
      <c r="I236" s="36" t="s">
        <v>12</v>
      </c>
      <c r="J236" s="37">
        <f ca="1">NOW()</f>
        <v>45945.548046875003</v>
      </c>
      <c r="K236" s="38"/>
    </row>
    <row r="237" spans="1:11" ht="15.95" customHeight="1" x14ac:dyDescent="0.25">
      <c r="A237" s="34" t="s">
        <v>39</v>
      </c>
      <c r="B237" s="35" t="s">
        <v>103</v>
      </c>
      <c r="C237" s="39" t="s">
        <v>38</v>
      </c>
      <c r="D237" s="40" t="e">
        <f>VLOOKUP(E235,INVENTORY!$A$2:$N$92,10,FALSE)</f>
        <v>#N/A</v>
      </c>
      <c r="E237" s="38"/>
      <c r="G237" s="34" t="s">
        <v>39</v>
      </c>
      <c r="H237" s="35" t="s">
        <v>103</v>
      </c>
      <c r="I237" s="39" t="s">
        <v>38</v>
      </c>
      <c r="J237" s="40" t="e">
        <f>VLOOKUP(K235,INVENTORY!$A$2:$N$92,10,FALSE)</f>
        <v>#N/A</v>
      </c>
      <c r="K237" s="38"/>
    </row>
    <row r="238" spans="1:11" ht="15.95" customHeight="1" x14ac:dyDescent="0.25">
      <c r="A238" s="34" t="str">
        <f>"Make: "</f>
        <v xml:space="preserve">Make: </v>
      </c>
      <c r="B238" s="35" t="e">
        <f>VLOOKUP(E235,INVENTORY!$A$2:$N$92,2,FALSE)</f>
        <v>#N/A</v>
      </c>
      <c r="C238" s="36" t="str">
        <f>"Model: "</f>
        <v xml:space="preserve">Model: </v>
      </c>
      <c r="D238" s="40" t="e">
        <f>VLOOKUP(E235,INVENTORY!$A$2:$N$92,3,FALSE)</f>
        <v>#N/A</v>
      </c>
      <c r="E238" s="38"/>
      <c r="G238" s="34" t="str">
        <f>"Make: "</f>
        <v xml:space="preserve">Make: </v>
      </c>
      <c r="H238" s="35" t="e">
        <f>VLOOKUP(K235,INVENTORY!$A$2:$N$92,2,FALSE)</f>
        <v>#N/A</v>
      </c>
      <c r="I238" s="36" t="str">
        <f>"Model: "</f>
        <v xml:space="preserve">Model: </v>
      </c>
      <c r="J238" s="40" t="e">
        <f>VLOOKUP(K235,INVENTORY!$A$2:$N$92,3,FALSE)</f>
        <v>#N/A</v>
      </c>
      <c r="K238" s="38"/>
    </row>
    <row r="239" spans="1:11" ht="15.95" customHeight="1" x14ac:dyDescent="0.25">
      <c r="A239" s="34" t="str">
        <f>"CPU/Speed: "</f>
        <v xml:space="preserve">CPU/Speed: </v>
      </c>
      <c r="B239" s="35" t="e">
        <f>VLOOKUP(E235,INVENTORY!$A$2:$N$92,4,FALSE)&amp;" / "&amp;VLOOKUP(E235,INVENTORY!$A$2:$N$92,5,FALSE)&amp;"GHz"</f>
        <v>#N/A</v>
      </c>
      <c r="C239" s="36"/>
      <c r="D239" s="36" t="str">
        <f>"Memory: "</f>
        <v xml:space="preserve">Memory: </v>
      </c>
      <c r="E239" s="41" t="e">
        <f>VLOOKUP(E235,INVENTORY!$A$2:$N$92,6,FALSE)</f>
        <v>#N/A</v>
      </c>
      <c r="G239" s="34" t="str">
        <f>"CPU/Speed: "</f>
        <v xml:space="preserve">CPU/Speed: </v>
      </c>
      <c r="H239" s="35" t="e">
        <f>VLOOKUP(K235,INVENTORY!$A$2:$N$92,4,FALSE)&amp;" / "&amp;VLOOKUP(K235,INVENTORY!$A$2:$N$92,5,FALSE)&amp;"GHz"</f>
        <v>#N/A</v>
      </c>
      <c r="I239" s="36"/>
      <c r="J239" s="36" t="str">
        <f>"Memory: "</f>
        <v xml:space="preserve">Memory: </v>
      </c>
      <c r="K239" s="71" t="e">
        <f>VLOOKUP(K235,INVENTORY!$A$2:$N$92,6,FALSE)</f>
        <v>#N/A</v>
      </c>
    </row>
    <row r="240" spans="1:11" ht="6.95" customHeight="1" x14ac:dyDescent="0.25">
      <c r="A240" s="6"/>
      <c r="B240" s="5"/>
      <c r="C240" s="5"/>
      <c r="D240" s="5"/>
      <c r="E240" s="7"/>
      <c r="G240" s="6"/>
      <c r="H240" s="5"/>
      <c r="I240" s="5"/>
      <c r="J240" s="5"/>
      <c r="K240" s="7"/>
    </row>
    <row r="241" spans="1:11" x14ac:dyDescent="0.25">
      <c r="A241" s="182" t="s">
        <v>10</v>
      </c>
      <c r="B241" s="183"/>
      <c r="C241" s="83" t="s">
        <v>1</v>
      </c>
      <c r="D241" s="83" t="s">
        <v>9</v>
      </c>
      <c r="E241" s="68" t="s">
        <v>8</v>
      </c>
      <c r="G241" s="182" t="s">
        <v>10</v>
      </c>
      <c r="H241" s="183"/>
      <c r="I241" s="83" t="s">
        <v>1</v>
      </c>
      <c r="J241" s="83" t="s">
        <v>9</v>
      </c>
      <c r="K241" s="68" t="s">
        <v>8</v>
      </c>
    </row>
    <row r="242" spans="1:11" x14ac:dyDescent="0.25">
      <c r="A242" s="174" t="s">
        <v>96</v>
      </c>
      <c r="B242" s="175"/>
      <c r="C242" s="82" t="s">
        <v>13</v>
      </c>
      <c r="D242" s="9"/>
      <c r="E242" s="8"/>
      <c r="G242" s="174" t="s">
        <v>96</v>
      </c>
      <c r="H242" s="175"/>
      <c r="I242" s="82" t="s">
        <v>13</v>
      </c>
      <c r="J242" s="9"/>
      <c r="K242" s="8"/>
    </row>
    <row r="243" spans="1:11" x14ac:dyDescent="0.25">
      <c r="A243" s="174" t="s">
        <v>98</v>
      </c>
      <c r="B243" s="175"/>
      <c r="C243" s="82" t="s">
        <v>13</v>
      </c>
      <c r="D243" s="9"/>
      <c r="E243" s="8"/>
      <c r="G243" s="174" t="s">
        <v>98</v>
      </c>
      <c r="H243" s="175"/>
      <c r="I243" s="82" t="s">
        <v>13</v>
      </c>
      <c r="J243" s="9"/>
      <c r="K243" s="8"/>
    </row>
    <row r="244" spans="1:11" x14ac:dyDescent="0.25">
      <c r="A244" s="174" t="s">
        <v>97</v>
      </c>
      <c r="B244" s="175"/>
      <c r="C244" s="82" t="s">
        <v>13</v>
      </c>
      <c r="D244" s="9"/>
      <c r="E244" s="8"/>
      <c r="G244" s="174" t="s">
        <v>97</v>
      </c>
      <c r="H244" s="175"/>
      <c r="I244" s="82" t="s">
        <v>13</v>
      </c>
      <c r="J244" s="9"/>
      <c r="K244" s="8"/>
    </row>
    <row r="245" spans="1:11" x14ac:dyDescent="0.25">
      <c r="A245" s="174" t="s">
        <v>7</v>
      </c>
      <c r="B245" s="175"/>
      <c r="C245" s="82" t="s">
        <v>13</v>
      </c>
      <c r="D245" s="9"/>
      <c r="E245" s="8"/>
      <c r="G245" s="174" t="s">
        <v>7</v>
      </c>
      <c r="H245" s="175"/>
      <c r="I245" s="82" t="s">
        <v>13</v>
      </c>
      <c r="J245" s="9"/>
      <c r="K245" s="8"/>
    </row>
    <row r="246" spans="1:11" x14ac:dyDescent="0.25">
      <c r="A246" s="174" t="s">
        <v>99</v>
      </c>
      <c r="B246" s="175"/>
      <c r="C246" s="82" t="s">
        <v>13</v>
      </c>
      <c r="D246" s="9"/>
      <c r="E246" s="8"/>
      <c r="G246" s="174" t="s">
        <v>99</v>
      </c>
      <c r="H246" s="175"/>
      <c r="I246" s="82" t="s">
        <v>13</v>
      </c>
      <c r="J246" s="9"/>
      <c r="K246" s="8"/>
    </row>
    <row r="247" spans="1:11" x14ac:dyDescent="0.25">
      <c r="A247" s="174" t="s">
        <v>6</v>
      </c>
      <c r="B247" s="175"/>
      <c r="C247" s="82" t="s">
        <v>13</v>
      </c>
      <c r="D247" s="9"/>
      <c r="E247" s="8"/>
      <c r="G247" s="174" t="s">
        <v>6</v>
      </c>
      <c r="H247" s="175"/>
      <c r="I247" s="82" t="s">
        <v>13</v>
      </c>
      <c r="J247" s="9"/>
      <c r="K247" s="8"/>
    </row>
    <row r="248" spans="1:11" x14ac:dyDescent="0.25">
      <c r="A248" s="174"/>
      <c r="B248" s="175"/>
      <c r="C248" s="82"/>
      <c r="D248" s="9"/>
      <c r="E248" s="8"/>
      <c r="G248" s="174"/>
      <c r="H248" s="175"/>
      <c r="I248" s="82"/>
      <c r="J248" s="9"/>
      <c r="K248" s="8"/>
    </row>
    <row r="249" spans="1:11" x14ac:dyDescent="0.25">
      <c r="A249" s="174"/>
      <c r="B249" s="175"/>
      <c r="C249" s="82"/>
      <c r="D249" s="9"/>
      <c r="E249" s="8"/>
      <c r="G249" s="174"/>
      <c r="H249" s="175"/>
      <c r="I249" s="82"/>
      <c r="J249" s="9"/>
      <c r="K249" s="8"/>
    </row>
    <row r="250" spans="1:11" ht="15.75" thickBot="1" x14ac:dyDescent="0.3">
      <c r="A250" s="163" t="s">
        <v>14</v>
      </c>
      <c r="B250" s="164"/>
      <c r="C250" s="164"/>
      <c r="D250" s="164"/>
      <c r="E250" s="165"/>
      <c r="G250" s="163" t="s">
        <v>14</v>
      </c>
      <c r="H250" s="164"/>
      <c r="I250" s="164"/>
      <c r="J250" s="164"/>
      <c r="K250" s="165"/>
    </row>
    <row r="251" spans="1:11" ht="21.75" customHeight="1" x14ac:dyDescent="0.25">
      <c r="A251" s="69" t="s">
        <v>101</v>
      </c>
      <c r="B251" s="69" t="s">
        <v>5</v>
      </c>
      <c r="C251" s="69" t="s">
        <v>100</v>
      </c>
      <c r="D251" s="69" t="s">
        <v>108</v>
      </c>
      <c r="E251" s="69" t="s">
        <v>95</v>
      </c>
      <c r="G251" s="69" t="s">
        <v>101</v>
      </c>
      <c r="H251" s="69" t="s">
        <v>5</v>
      </c>
      <c r="I251" s="69" t="s">
        <v>100</v>
      </c>
      <c r="J251" s="69" t="s">
        <v>108</v>
      </c>
      <c r="K251" s="69" t="s">
        <v>95</v>
      </c>
    </row>
    <row r="252" spans="1:11" ht="15.75" thickBot="1" x14ac:dyDescent="0.3">
      <c r="A252" s="70"/>
      <c r="B252" s="70"/>
      <c r="C252" s="70" t="e">
        <f>VLOOKUP(E235,INVENTORY!$A$2:$N$92,7,FALSE)</f>
        <v>#N/A</v>
      </c>
      <c r="D252" s="70" t="e">
        <f>VLOOKUP(E235,INVENTORY!$A$2:$N$92,8,FALSE)</f>
        <v>#N/A</v>
      </c>
      <c r="E252" s="70" t="e">
        <f>VLOOKUP(E235,INVENTORY!$A$2:$N$92,9,FALSE)</f>
        <v>#N/A</v>
      </c>
      <c r="G252" s="70"/>
      <c r="H252" s="70"/>
      <c r="I252" s="70" t="e">
        <f>VLOOKUP(K235,INVENTORY!$A$2:$N$92,7,FALSE)</f>
        <v>#N/A</v>
      </c>
      <c r="J252" s="70" t="e">
        <f>VLOOKUP(K235,INVENTORY!$A$2:$N$92,8,FALSE)</f>
        <v>#N/A</v>
      </c>
      <c r="K252" s="70" t="e">
        <f>VLOOKUP(K235,INVENTORY!$A$2:$N$92,9,FALSE)</f>
        <v>#N/A</v>
      </c>
    </row>
    <row r="253" spans="1:11" ht="15.75" thickBot="1" x14ac:dyDescent="0.3">
      <c r="A253" s="6"/>
      <c r="B253" s="5"/>
      <c r="C253" s="5"/>
      <c r="D253" s="5"/>
      <c r="E253" s="7"/>
      <c r="G253" s="6"/>
      <c r="H253" s="5"/>
      <c r="I253" s="5"/>
      <c r="J253" s="5"/>
      <c r="K253" s="7"/>
    </row>
    <row r="254" spans="1:11" ht="18" customHeight="1" thickBot="1" x14ac:dyDescent="0.3">
      <c r="A254" s="6" t="s">
        <v>4</v>
      </c>
      <c r="B254" s="5"/>
      <c r="C254" s="166" t="e">
        <f>"Function Code: "&amp;VLOOKUP(E235,INVENTORY!$A$2:$Q$92,14,FALSE)</f>
        <v>#N/A</v>
      </c>
      <c r="D254" s="167"/>
      <c r="E254" s="168"/>
      <c r="G254" s="6" t="s">
        <v>4</v>
      </c>
      <c r="H254" s="5"/>
      <c r="I254" s="166" t="e">
        <f>"Function Code: "&amp;VLOOKUP(K235,INVENTORY!$A$2:$Q$92,14,FALSE)</f>
        <v>#N/A</v>
      </c>
      <c r="J254" s="167"/>
      <c r="K254" s="168"/>
    </row>
    <row r="255" spans="1:11" ht="15" customHeight="1" thickBot="1" x14ac:dyDescent="0.3">
      <c r="A255" s="6"/>
      <c r="B255" s="5"/>
      <c r="C255" s="169"/>
      <c r="D255" s="170"/>
      <c r="E255" s="171"/>
      <c r="G255" s="6"/>
      <c r="H255" s="5"/>
      <c r="I255" s="169"/>
      <c r="J255" s="170"/>
      <c r="K255" s="171"/>
    </row>
    <row r="256" spans="1:11" ht="15" customHeight="1" thickBot="1" x14ac:dyDescent="0.3">
      <c r="A256" s="6"/>
      <c r="B256" s="5"/>
      <c r="C256" s="169" t="e">
        <f>"Cosmetic Code: "&amp;VLOOKUP(E235,INVENTORY!$A$2:$Q$92,15,FALSE)</f>
        <v>#N/A</v>
      </c>
      <c r="D256" s="170"/>
      <c r="E256" s="171"/>
      <c r="G256" s="6"/>
      <c r="H256" s="5"/>
      <c r="I256" s="169" t="e">
        <f>"Cosmetic Code: "&amp;VLOOKUP(K235,INVENTORY!$A$2:$Q$92,15,FALSE)</f>
        <v>#N/A</v>
      </c>
      <c r="J256" s="170"/>
      <c r="K256" s="171"/>
    </row>
    <row r="257" spans="1:11" ht="15" customHeight="1" x14ac:dyDescent="0.25">
      <c r="A257" s="6"/>
      <c r="B257" s="5"/>
      <c r="C257" s="15"/>
      <c r="D257" s="16"/>
      <c r="E257" s="17"/>
      <c r="G257" s="6"/>
      <c r="H257" s="5"/>
      <c r="I257" s="15"/>
      <c r="J257" s="16"/>
      <c r="K257" s="17"/>
    </row>
    <row r="258" spans="1:11" ht="15" customHeight="1" x14ac:dyDescent="0.25">
      <c r="A258" s="4" t="s">
        <v>3</v>
      </c>
      <c r="B258" s="14" t="s">
        <v>2</v>
      </c>
      <c r="C258" s="15"/>
      <c r="D258" s="16"/>
      <c r="E258" s="17"/>
      <c r="G258" s="4" t="s">
        <v>3</v>
      </c>
      <c r="H258" s="14" t="s">
        <v>2</v>
      </c>
      <c r="I258" s="15"/>
      <c r="J258" s="16"/>
      <c r="K258" s="17"/>
    </row>
    <row r="259" spans="1:11" ht="15.75" customHeight="1" thickBot="1" x14ac:dyDescent="0.3">
      <c r="A259" s="12" t="s">
        <v>1</v>
      </c>
      <c r="B259" s="13" t="s">
        <v>1</v>
      </c>
      <c r="C259" s="18"/>
      <c r="D259" s="19"/>
      <c r="E259" s="20"/>
      <c r="G259" s="12" t="s">
        <v>1</v>
      </c>
      <c r="H259" s="13" t="s">
        <v>1</v>
      </c>
      <c r="I259" s="18"/>
      <c r="J259" s="19"/>
      <c r="K259" s="20"/>
    </row>
    <row r="260" spans="1:11" ht="15.75" thickBot="1" x14ac:dyDescent="0.3">
      <c r="A260" s="3" t="s">
        <v>0</v>
      </c>
      <c r="B260" s="2" t="s">
        <v>0</v>
      </c>
      <c r="C260" s="1"/>
      <c r="D260" s="172" t="s">
        <v>119</v>
      </c>
      <c r="E260" s="173"/>
      <c r="G260" s="3" t="s">
        <v>0</v>
      </c>
      <c r="H260" s="2" t="s">
        <v>0</v>
      </c>
      <c r="I260" s="1"/>
      <c r="J260" s="172" t="s">
        <v>119</v>
      </c>
      <c r="K260" s="173"/>
    </row>
    <row r="261" spans="1:11" ht="47.25" customHeight="1" thickBot="1" x14ac:dyDescent="0.3"/>
    <row r="262" spans="1:11" ht="15" customHeight="1" x14ac:dyDescent="0.25">
      <c r="A262" s="176" t="s">
        <v>105</v>
      </c>
      <c r="B262" s="177"/>
      <c r="C262" s="177"/>
      <c r="D262" s="177"/>
      <c r="E262" s="178"/>
      <c r="G262" s="176" t="s">
        <v>105</v>
      </c>
      <c r="H262" s="177"/>
      <c r="I262" s="177"/>
      <c r="J262" s="177"/>
      <c r="K262" s="178"/>
    </row>
    <row r="263" spans="1:11" ht="15.75" customHeight="1" thickBot="1" x14ac:dyDescent="0.3">
      <c r="A263" s="179"/>
      <c r="B263" s="180"/>
      <c r="C263" s="180"/>
      <c r="D263" s="180"/>
      <c r="E263" s="181"/>
      <c r="G263" s="179"/>
      <c r="H263" s="180"/>
      <c r="I263" s="180"/>
      <c r="J263" s="180"/>
      <c r="K263" s="181"/>
    </row>
    <row r="264" spans="1:11" ht="15.75" customHeight="1" thickBot="1" x14ac:dyDescent="0.3">
      <c r="A264" s="11"/>
      <c r="B264" s="10"/>
      <c r="C264" s="10"/>
      <c r="D264" s="33" t="s">
        <v>42</v>
      </c>
      <c r="E264" s="42">
        <f>'Data-PULLDOWNS'!$B$3*2+E235</f>
        <v>7</v>
      </c>
      <c r="G264" s="11"/>
      <c r="H264" s="10"/>
      <c r="I264" s="10"/>
      <c r="J264" s="33" t="s">
        <v>42</v>
      </c>
      <c r="K264" s="42">
        <f>'Data-PULLDOWNS'!$B$3*3+E235</f>
        <v>8</v>
      </c>
    </row>
    <row r="265" spans="1:11" ht="19.5" customHeight="1" x14ac:dyDescent="0.25">
      <c r="A265" s="34" t="s">
        <v>11</v>
      </c>
      <c r="B265" s="35" t="s">
        <v>15</v>
      </c>
      <c r="C265" s="36" t="s">
        <v>12</v>
      </c>
      <c r="D265" s="37">
        <f ca="1">NOW()</f>
        <v>45945.548046875003</v>
      </c>
      <c r="E265" s="38"/>
      <c r="G265" s="34" t="s">
        <v>11</v>
      </c>
      <c r="H265" s="35" t="s">
        <v>15</v>
      </c>
      <c r="I265" s="36" t="s">
        <v>12</v>
      </c>
      <c r="J265" s="37">
        <f ca="1">NOW()</f>
        <v>45945.548046875003</v>
      </c>
      <c r="K265" s="38"/>
    </row>
    <row r="266" spans="1:11" ht="15.95" customHeight="1" x14ac:dyDescent="0.25">
      <c r="A266" s="34" t="s">
        <v>39</v>
      </c>
      <c r="B266" s="35" t="s">
        <v>103</v>
      </c>
      <c r="C266" s="39" t="s">
        <v>38</v>
      </c>
      <c r="D266" s="40" t="e">
        <f>VLOOKUP(E264,INVENTORY!$A$2:$N$92,10,FALSE)</f>
        <v>#N/A</v>
      </c>
      <c r="E266" s="38"/>
      <c r="G266" s="34" t="s">
        <v>39</v>
      </c>
      <c r="H266" s="35" t="s">
        <v>103</v>
      </c>
      <c r="I266" s="39" t="s">
        <v>38</v>
      </c>
      <c r="J266" s="40" t="e">
        <f>VLOOKUP(K264,INVENTORY!$A$2:$N$92,10,FALSE)</f>
        <v>#N/A</v>
      </c>
      <c r="K266" s="38"/>
    </row>
    <row r="267" spans="1:11" ht="15.95" customHeight="1" x14ac:dyDescent="0.25">
      <c r="A267" s="34" t="str">
        <f>"Make: "</f>
        <v xml:space="preserve">Make: </v>
      </c>
      <c r="B267" s="35" t="e">
        <f>VLOOKUP(E264,INVENTORY!$A$2:$N$92,2,FALSE)</f>
        <v>#N/A</v>
      </c>
      <c r="C267" s="36" t="str">
        <f>"Model: "</f>
        <v xml:space="preserve">Model: </v>
      </c>
      <c r="D267" s="40" t="e">
        <f>VLOOKUP(E264,INVENTORY!$A$2:$N$92,3,FALSE)</f>
        <v>#N/A</v>
      </c>
      <c r="E267" s="38"/>
      <c r="G267" s="34" t="str">
        <f>"Make: "</f>
        <v xml:space="preserve">Make: </v>
      </c>
      <c r="H267" s="35" t="e">
        <f>VLOOKUP(K264,INVENTORY!$A$2:$N$92,2,FALSE)</f>
        <v>#N/A</v>
      </c>
      <c r="I267" s="36" t="str">
        <f>"Model: "</f>
        <v xml:space="preserve">Model: </v>
      </c>
      <c r="J267" s="40" t="e">
        <f>VLOOKUP(K264,INVENTORY!$A$2:$N$92,3,FALSE)</f>
        <v>#N/A</v>
      </c>
      <c r="K267" s="38"/>
    </row>
    <row r="268" spans="1:11" ht="15.95" customHeight="1" x14ac:dyDescent="0.25">
      <c r="A268" s="34" t="str">
        <f>"CPU/Speed: "</f>
        <v xml:space="preserve">CPU/Speed: </v>
      </c>
      <c r="B268" s="35" t="e">
        <f>VLOOKUP(E264,INVENTORY!$A$2:$N$92,4,FALSE)&amp;" / "&amp;VLOOKUP(E264,INVENTORY!$A$2:$N$92,5,FALSE)&amp;"GHz"</f>
        <v>#N/A</v>
      </c>
      <c r="C268" s="36"/>
      <c r="D268" s="36" t="str">
        <f>"Memory: "</f>
        <v xml:space="preserve">Memory: </v>
      </c>
      <c r="E268" s="71" t="e">
        <f>VLOOKUP(E264,INVENTORY!$A$2:$N$92,6,FALSE)</f>
        <v>#N/A</v>
      </c>
      <c r="G268" s="34" t="str">
        <f>"CPU/Speed: "</f>
        <v xml:space="preserve">CPU/Speed: </v>
      </c>
      <c r="H268" s="35" t="e">
        <f>VLOOKUP(K264,INVENTORY!$A$2:$N$92,4,FALSE)&amp;" / "&amp;VLOOKUP(K264,INVENTORY!$A$2:$N$92,5,FALSE)&amp;"GHz"</f>
        <v>#N/A</v>
      </c>
      <c r="I268" s="36"/>
      <c r="J268" s="36" t="str">
        <f>"Memory: "</f>
        <v xml:space="preserve">Memory: </v>
      </c>
      <c r="K268" s="71" t="e">
        <f>VLOOKUP(K264,INVENTORY!$A$2:$N$92,6,FALSE)</f>
        <v>#N/A</v>
      </c>
    </row>
    <row r="269" spans="1:11" ht="6.95" customHeight="1" x14ac:dyDescent="0.25">
      <c r="A269" s="6"/>
      <c r="B269" s="5"/>
      <c r="C269" s="5"/>
      <c r="D269" s="5"/>
      <c r="E269" s="7"/>
      <c r="G269" s="6"/>
      <c r="H269" s="5"/>
      <c r="I269" s="5"/>
      <c r="J269" s="5"/>
      <c r="K269" s="7"/>
    </row>
    <row r="270" spans="1:11" x14ac:dyDescent="0.25">
      <c r="A270" s="182" t="s">
        <v>10</v>
      </c>
      <c r="B270" s="183"/>
      <c r="C270" s="83" t="s">
        <v>1</v>
      </c>
      <c r="D270" s="83" t="s">
        <v>9</v>
      </c>
      <c r="E270" s="68" t="s">
        <v>8</v>
      </c>
      <c r="G270" s="182" t="s">
        <v>10</v>
      </c>
      <c r="H270" s="183"/>
      <c r="I270" s="83" t="s">
        <v>1</v>
      </c>
      <c r="J270" s="83" t="s">
        <v>9</v>
      </c>
      <c r="K270" s="68" t="s">
        <v>8</v>
      </c>
    </row>
    <row r="271" spans="1:11" x14ac:dyDescent="0.25">
      <c r="A271" s="174" t="s">
        <v>96</v>
      </c>
      <c r="B271" s="175"/>
      <c r="C271" s="82" t="s">
        <v>13</v>
      </c>
      <c r="D271" s="9"/>
      <c r="E271" s="8"/>
      <c r="G271" s="174" t="s">
        <v>96</v>
      </c>
      <c r="H271" s="175"/>
      <c r="I271" s="82" t="s">
        <v>13</v>
      </c>
      <c r="J271" s="9"/>
      <c r="K271" s="8"/>
    </row>
    <row r="272" spans="1:11" x14ac:dyDescent="0.25">
      <c r="A272" s="174" t="s">
        <v>98</v>
      </c>
      <c r="B272" s="175"/>
      <c r="C272" s="82" t="s">
        <v>13</v>
      </c>
      <c r="D272" s="9"/>
      <c r="E272" s="8"/>
      <c r="G272" s="174" t="s">
        <v>98</v>
      </c>
      <c r="H272" s="175"/>
      <c r="I272" s="82" t="s">
        <v>13</v>
      </c>
      <c r="J272" s="9"/>
      <c r="K272" s="8"/>
    </row>
    <row r="273" spans="1:11" x14ac:dyDescent="0.25">
      <c r="A273" s="174" t="s">
        <v>97</v>
      </c>
      <c r="B273" s="175"/>
      <c r="C273" s="82" t="s">
        <v>13</v>
      </c>
      <c r="D273" s="9"/>
      <c r="E273" s="8"/>
      <c r="G273" s="174" t="s">
        <v>97</v>
      </c>
      <c r="H273" s="175"/>
      <c r="I273" s="82" t="s">
        <v>13</v>
      </c>
      <c r="J273" s="9"/>
      <c r="K273" s="8"/>
    </row>
    <row r="274" spans="1:11" x14ac:dyDescent="0.25">
      <c r="A274" s="174" t="s">
        <v>7</v>
      </c>
      <c r="B274" s="175"/>
      <c r="C274" s="82" t="s">
        <v>13</v>
      </c>
      <c r="D274" s="9"/>
      <c r="E274" s="8"/>
      <c r="G274" s="174" t="s">
        <v>7</v>
      </c>
      <c r="H274" s="175"/>
      <c r="I274" s="82" t="s">
        <v>13</v>
      </c>
      <c r="J274" s="9"/>
      <c r="K274" s="8"/>
    </row>
    <row r="275" spans="1:11" x14ac:dyDescent="0.25">
      <c r="A275" s="174" t="s">
        <v>99</v>
      </c>
      <c r="B275" s="175"/>
      <c r="C275" s="82" t="s">
        <v>13</v>
      </c>
      <c r="D275" s="9"/>
      <c r="E275" s="8"/>
      <c r="G275" s="174" t="s">
        <v>99</v>
      </c>
      <c r="H275" s="175"/>
      <c r="I275" s="82" t="s">
        <v>13</v>
      </c>
      <c r="J275" s="9"/>
      <c r="K275" s="8"/>
    </row>
    <row r="276" spans="1:11" x14ac:dyDescent="0.25">
      <c r="A276" s="174" t="s">
        <v>6</v>
      </c>
      <c r="B276" s="175"/>
      <c r="C276" s="82" t="s">
        <v>13</v>
      </c>
      <c r="D276" s="9"/>
      <c r="E276" s="8"/>
      <c r="G276" s="174" t="s">
        <v>6</v>
      </c>
      <c r="H276" s="175"/>
      <c r="I276" s="82" t="s">
        <v>13</v>
      </c>
      <c r="J276" s="9"/>
      <c r="K276" s="8"/>
    </row>
    <row r="277" spans="1:11" x14ac:dyDescent="0.25">
      <c r="A277" s="174"/>
      <c r="B277" s="175"/>
      <c r="C277" s="82"/>
      <c r="D277" s="9"/>
      <c r="E277" s="8"/>
      <c r="G277" s="174"/>
      <c r="H277" s="175"/>
      <c r="I277" s="82"/>
      <c r="J277" s="9"/>
      <c r="K277" s="8"/>
    </row>
    <row r="278" spans="1:11" x14ac:dyDescent="0.25">
      <c r="A278" s="174"/>
      <c r="B278" s="175"/>
      <c r="C278" s="82"/>
      <c r="D278" s="9"/>
      <c r="E278" s="8"/>
      <c r="G278" s="174"/>
      <c r="H278" s="175"/>
      <c r="I278" s="82"/>
      <c r="J278" s="9"/>
      <c r="K278" s="8"/>
    </row>
    <row r="279" spans="1:11" ht="15.75" thickBot="1" x14ac:dyDescent="0.3">
      <c r="A279" s="163" t="s">
        <v>14</v>
      </c>
      <c r="B279" s="164"/>
      <c r="C279" s="164"/>
      <c r="D279" s="164"/>
      <c r="E279" s="165"/>
      <c r="G279" s="163" t="s">
        <v>14</v>
      </c>
      <c r="H279" s="164"/>
      <c r="I279" s="164"/>
      <c r="J279" s="164"/>
      <c r="K279" s="165"/>
    </row>
    <row r="280" spans="1:11" ht="21.75" customHeight="1" x14ac:dyDescent="0.25">
      <c r="A280" s="69" t="s">
        <v>101</v>
      </c>
      <c r="B280" s="69" t="s">
        <v>5</v>
      </c>
      <c r="C280" s="69" t="s">
        <v>100</v>
      </c>
      <c r="D280" s="69" t="s">
        <v>108</v>
      </c>
      <c r="E280" s="69" t="s">
        <v>95</v>
      </c>
      <c r="G280" s="69" t="s">
        <v>101</v>
      </c>
      <c r="H280" s="69" t="s">
        <v>5</v>
      </c>
      <c r="I280" s="69" t="s">
        <v>100</v>
      </c>
      <c r="J280" s="69" t="s">
        <v>108</v>
      </c>
      <c r="K280" s="69" t="s">
        <v>95</v>
      </c>
    </row>
    <row r="281" spans="1:11" ht="15.75" thickBot="1" x14ac:dyDescent="0.3">
      <c r="A281" s="70"/>
      <c r="B281" s="70"/>
      <c r="C281" s="70" t="e">
        <f>VLOOKUP(E264,INVENTORY!$A$2:$N$92,7,FALSE)</f>
        <v>#N/A</v>
      </c>
      <c r="D281" s="70" t="e">
        <f>VLOOKUP(E264,INVENTORY!$A$2:$N$92,8,FALSE)</f>
        <v>#N/A</v>
      </c>
      <c r="E281" s="70" t="e">
        <f>VLOOKUP(E264,INVENTORY!$A$2:$N$92,9,FALSE)</f>
        <v>#N/A</v>
      </c>
      <c r="G281" s="70"/>
      <c r="H281" s="70"/>
      <c r="I281" s="70" t="e">
        <f>VLOOKUP(K264,INVENTORY!$A$2:$N$92,7,FALSE)</f>
        <v>#N/A</v>
      </c>
      <c r="J281" s="70" t="e">
        <f>VLOOKUP(K264,INVENTORY!$A$2:$N$92,8,FALSE)</f>
        <v>#N/A</v>
      </c>
      <c r="K281" s="70" t="e">
        <f>VLOOKUP(K264,INVENTORY!$A$2:$N$92,9,FALSE)</f>
        <v>#N/A</v>
      </c>
    </row>
    <row r="282" spans="1:11" ht="15.75" thickBot="1" x14ac:dyDescent="0.3">
      <c r="A282" s="6"/>
      <c r="B282" s="5"/>
      <c r="C282" s="5"/>
      <c r="D282" s="5"/>
      <c r="E282" s="7"/>
      <c r="G282" s="6"/>
      <c r="H282" s="5"/>
      <c r="I282" s="5"/>
      <c r="J282" s="5"/>
      <c r="K282" s="7"/>
    </row>
    <row r="283" spans="1:11" ht="18" customHeight="1" thickBot="1" x14ac:dyDescent="0.3">
      <c r="A283" s="6" t="s">
        <v>4</v>
      </c>
      <c r="B283" s="5"/>
      <c r="C283" s="166" t="e">
        <f>"Function Code: "&amp;VLOOKUP(E264,INVENTORY!$A$2:$Q$92,14,FALSE)</f>
        <v>#N/A</v>
      </c>
      <c r="D283" s="167"/>
      <c r="E283" s="168"/>
      <c r="G283" s="6" t="s">
        <v>4</v>
      </c>
      <c r="H283" s="5"/>
      <c r="I283" s="166" t="e">
        <f>"Function Code: "&amp;VLOOKUP(K264,INVENTORY!$A$2:$Q$92,14,FALSE)</f>
        <v>#N/A</v>
      </c>
      <c r="J283" s="167"/>
      <c r="K283" s="168"/>
    </row>
    <row r="284" spans="1:11" ht="15" customHeight="1" thickBot="1" x14ac:dyDescent="0.3">
      <c r="A284" s="6"/>
      <c r="B284" s="5"/>
      <c r="C284" s="169"/>
      <c r="D284" s="170"/>
      <c r="E284" s="171"/>
      <c r="G284" s="6"/>
      <c r="H284" s="5"/>
      <c r="I284" s="169"/>
      <c r="J284" s="170"/>
      <c r="K284" s="171"/>
    </row>
    <row r="285" spans="1:11" ht="15" customHeight="1" thickBot="1" x14ac:dyDescent="0.3">
      <c r="A285" s="6"/>
      <c r="B285" s="5"/>
      <c r="C285" s="169" t="e">
        <f>"Cosmetic Code: "&amp;VLOOKUP(E264,INVENTORY!$A$2:$Q$92,15,FALSE)</f>
        <v>#N/A</v>
      </c>
      <c r="D285" s="170"/>
      <c r="E285" s="171"/>
      <c r="G285" s="6"/>
      <c r="H285" s="5"/>
      <c r="I285" s="169" t="e">
        <f>"Cosmetic Code: "&amp;VLOOKUP(K264,INVENTORY!$A$2:$Q$92,15,FALSE)</f>
        <v>#N/A</v>
      </c>
      <c r="J285" s="170"/>
      <c r="K285" s="171"/>
    </row>
    <row r="286" spans="1:11" ht="15" customHeight="1" x14ac:dyDescent="0.25">
      <c r="A286" s="6"/>
      <c r="B286" s="5"/>
      <c r="C286" s="15"/>
      <c r="D286" s="16"/>
      <c r="E286" s="17"/>
      <c r="G286" s="6"/>
      <c r="H286" s="5"/>
      <c r="I286" s="15"/>
      <c r="J286" s="16"/>
      <c r="K286" s="17"/>
    </row>
    <row r="287" spans="1:11" ht="15" customHeight="1" x14ac:dyDescent="0.25">
      <c r="A287" s="4" t="s">
        <v>3</v>
      </c>
      <c r="B287" s="14" t="s">
        <v>2</v>
      </c>
      <c r="C287" s="15"/>
      <c r="D287" s="16"/>
      <c r="E287" s="17"/>
      <c r="G287" s="4" t="s">
        <v>3</v>
      </c>
      <c r="H287" s="14" t="s">
        <v>2</v>
      </c>
      <c r="I287" s="15"/>
      <c r="J287" s="16"/>
      <c r="K287" s="17"/>
    </row>
    <row r="288" spans="1:11" ht="15.75" customHeight="1" thickBot="1" x14ac:dyDescent="0.3">
      <c r="A288" s="12" t="s">
        <v>1</v>
      </c>
      <c r="B288" s="13" t="s">
        <v>1</v>
      </c>
      <c r="C288" s="18"/>
      <c r="D288" s="19"/>
      <c r="E288" s="20"/>
      <c r="G288" s="12" t="s">
        <v>1</v>
      </c>
      <c r="H288" s="13" t="s">
        <v>1</v>
      </c>
      <c r="I288" s="18"/>
      <c r="J288" s="19"/>
      <c r="K288" s="20"/>
    </row>
    <row r="289" spans="1:11" ht="15.75" thickBot="1" x14ac:dyDescent="0.3">
      <c r="A289" s="3" t="s">
        <v>0</v>
      </c>
      <c r="B289" s="2" t="s">
        <v>0</v>
      </c>
      <c r="C289" s="1"/>
      <c r="D289" s="172" t="s">
        <v>119</v>
      </c>
      <c r="E289" s="173"/>
      <c r="G289" s="3" t="s">
        <v>0</v>
      </c>
      <c r="H289" s="2" t="s">
        <v>0</v>
      </c>
      <c r="I289" s="1"/>
      <c r="J289" s="172" t="s">
        <v>119</v>
      </c>
      <c r="K289" s="173"/>
    </row>
    <row r="290" spans="1:11" ht="15.75" thickBot="1" x14ac:dyDescent="0.3"/>
    <row r="291" spans="1:11" ht="15" customHeight="1" x14ac:dyDescent="0.25">
      <c r="A291" s="176" t="s">
        <v>105</v>
      </c>
      <c r="B291" s="177"/>
      <c r="C291" s="177"/>
      <c r="D291" s="177"/>
      <c r="E291" s="178"/>
      <c r="G291" s="176" t="s">
        <v>105</v>
      </c>
      <c r="H291" s="177"/>
      <c r="I291" s="177"/>
      <c r="J291" s="177"/>
      <c r="K291" s="178"/>
    </row>
    <row r="292" spans="1:11" ht="15.75" customHeight="1" thickBot="1" x14ac:dyDescent="0.3">
      <c r="A292" s="179"/>
      <c r="B292" s="180"/>
      <c r="C292" s="180"/>
      <c r="D292" s="180"/>
      <c r="E292" s="181"/>
      <c r="G292" s="179"/>
      <c r="H292" s="180"/>
      <c r="I292" s="180"/>
      <c r="J292" s="180"/>
      <c r="K292" s="181"/>
    </row>
    <row r="293" spans="1:11" ht="15.75" customHeight="1" thickBot="1" x14ac:dyDescent="0.3">
      <c r="A293" s="11"/>
      <c r="B293" s="10"/>
      <c r="C293" s="10"/>
      <c r="D293" s="33" t="s">
        <v>42</v>
      </c>
      <c r="E293" s="42">
        <f>E235+1</f>
        <v>6</v>
      </c>
      <c r="G293" s="11"/>
      <c r="H293" s="10"/>
      <c r="I293" s="10"/>
      <c r="J293" s="33" t="s">
        <v>42</v>
      </c>
      <c r="K293" s="42">
        <f>'Data-PULLDOWNS'!$B$3+E293</f>
        <v>7</v>
      </c>
    </row>
    <row r="294" spans="1:11" ht="19.5" customHeight="1" x14ac:dyDescent="0.25">
      <c r="A294" s="34" t="s">
        <v>11</v>
      </c>
      <c r="B294" s="35" t="s">
        <v>15</v>
      </c>
      <c r="C294" s="36" t="s">
        <v>12</v>
      </c>
      <c r="D294" s="37">
        <f ca="1">NOW()</f>
        <v>45945.548046875003</v>
      </c>
      <c r="E294" s="38"/>
      <c r="G294" s="34" t="s">
        <v>11</v>
      </c>
      <c r="H294" s="35" t="s">
        <v>15</v>
      </c>
      <c r="I294" s="36" t="s">
        <v>12</v>
      </c>
      <c r="J294" s="37">
        <f ca="1">NOW()</f>
        <v>45945.548046875003</v>
      </c>
      <c r="K294" s="38"/>
    </row>
    <row r="295" spans="1:11" ht="15.95" customHeight="1" x14ac:dyDescent="0.25">
      <c r="A295" s="34" t="s">
        <v>39</v>
      </c>
      <c r="B295" s="35" t="s">
        <v>103</v>
      </c>
      <c r="C295" s="39" t="s">
        <v>38</v>
      </c>
      <c r="D295" s="40" t="e">
        <f>VLOOKUP(E293,INVENTORY!$A$2:$N$92,10,FALSE)</f>
        <v>#N/A</v>
      </c>
      <c r="E295" s="38"/>
      <c r="G295" s="34" t="s">
        <v>39</v>
      </c>
      <c r="H295" s="35" t="s">
        <v>103</v>
      </c>
      <c r="I295" s="39" t="s">
        <v>38</v>
      </c>
      <c r="J295" s="40" t="e">
        <f>VLOOKUP(K293,INVENTORY!$A$2:$N$92,10,FALSE)</f>
        <v>#N/A</v>
      </c>
      <c r="K295" s="38"/>
    </row>
    <row r="296" spans="1:11" ht="15.95" customHeight="1" x14ac:dyDescent="0.25">
      <c r="A296" s="34" t="str">
        <f>"Make: "</f>
        <v xml:space="preserve">Make: </v>
      </c>
      <c r="B296" s="35" t="e">
        <f>VLOOKUP(E293,INVENTORY!$A$2:$N$92,2,FALSE)</f>
        <v>#N/A</v>
      </c>
      <c r="C296" s="36" t="str">
        <f>"Model: "</f>
        <v xml:space="preserve">Model: </v>
      </c>
      <c r="D296" s="40" t="e">
        <f>VLOOKUP(E293,INVENTORY!$A$2:$N$92,3,FALSE)</f>
        <v>#N/A</v>
      </c>
      <c r="E296" s="38"/>
      <c r="G296" s="34" t="str">
        <f>"Make: "</f>
        <v xml:space="preserve">Make: </v>
      </c>
      <c r="H296" s="35" t="e">
        <f>VLOOKUP(K293,INVENTORY!$A$2:$N$92,2,FALSE)</f>
        <v>#N/A</v>
      </c>
      <c r="I296" s="36" t="str">
        <f>"Model: "</f>
        <v xml:space="preserve">Model: </v>
      </c>
      <c r="J296" s="40" t="e">
        <f>VLOOKUP(K293,INVENTORY!$A$2:$N$92,3,FALSE)</f>
        <v>#N/A</v>
      </c>
      <c r="K296" s="38"/>
    </row>
    <row r="297" spans="1:11" ht="15.95" customHeight="1" x14ac:dyDescent="0.25">
      <c r="A297" s="34" t="str">
        <f>"CPU/Speed: "</f>
        <v xml:space="preserve">CPU/Speed: </v>
      </c>
      <c r="B297" s="35" t="e">
        <f>VLOOKUP(E293,INVENTORY!$A$2:$N$92,4,FALSE)&amp;" / "&amp;VLOOKUP(E293,INVENTORY!$A$2:$N$92,5,FALSE)&amp;"GHz"</f>
        <v>#N/A</v>
      </c>
      <c r="C297" s="36"/>
      <c r="D297" s="36" t="str">
        <f>"Memory: "</f>
        <v xml:space="preserve">Memory: </v>
      </c>
      <c r="E297" s="41" t="e">
        <f>VLOOKUP(E293,INVENTORY!$A$2:$N$92,6,FALSE)</f>
        <v>#N/A</v>
      </c>
      <c r="G297" s="34" t="str">
        <f>"CPU/Speed: "</f>
        <v xml:space="preserve">CPU/Speed: </v>
      </c>
      <c r="H297" s="35" t="e">
        <f>VLOOKUP(K293,INVENTORY!$A$2:$N$92,4,FALSE)&amp;" / "&amp;VLOOKUP(K293,INVENTORY!$A$2:$N$92,5,FALSE)&amp;"GHz"</f>
        <v>#N/A</v>
      </c>
      <c r="I297" s="36"/>
      <c r="J297" s="36" t="str">
        <f>"Memory: "</f>
        <v xml:space="preserve">Memory: </v>
      </c>
      <c r="K297" s="71" t="e">
        <f>VLOOKUP(K293,INVENTORY!$A$2:$N$92,6,FALSE)</f>
        <v>#N/A</v>
      </c>
    </row>
    <row r="298" spans="1:11" ht="6.95" customHeight="1" x14ac:dyDescent="0.25">
      <c r="A298" s="6"/>
      <c r="B298" s="5"/>
      <c r="C298" s="5"/>
      <c r="D298" s="5"/>
      <c r="E298" s="7"/>
      <c r="G298" s="6"/>
      <c r="H298" s="5"/>
      <c r="I298" s="5"/>
      <c r="J298" s="5"/>
      <c r="K298" s="7"/>
    </row>
    <row r="299" spans="1:11" x14ac:dyDescent="0.25">
      <c r="A299" s="182" t="s">
        <v>10</v>
      </c>
      <c r="B299" s="183"/>
      <c r="C299" s="83" t="s">
        <v>1</v>
      </c>
      <c r="D299" s="83" t="s">
        <v>9</v>
      </c>
      <c r="E299" s="68" t="s">
        <v>8</v>
      </c>
      <c r="G299" s="182" t="s">
        <v>10</v>
      </c>
      <c r="H299" s="183"/>
      <c r="I299" s="83" t="s">
        <v>1</v>
      </c>
      <c r="J299" s="83" t="s">
        <v>9</v>
      </c>
      <c r="K299" s="68" t="s">
        <v>8</v>
      </c>
    </row>
    <row r="300" spans="1:11" x14ac:dyDescent="0.25">
      <c r="A300" s="174" t="s">
        <v>96</v>
      </c>
      <c r="B300" s="175"/>
      <c r="C300" s="82" t="s">
        <v>13</v>
      </c>
      <c r="D300" s="9"/>
      <c r="E300" s="8"/>
      <c r="G300" s="174" t="s">
        <v>96</v>
      </c>
      <c r="H300" s="175"/>
      <c r="I300" s="82" t="s">
        <v>13</v>
      </c>
      <c r="J300" s="9"/>
      <c r="K300" s="8"/>
    </row>
    <row r="301" spans="1:11" x14ac:dyDescent="0.25">
      <c r="A301" s="174" t="s">
        <v>98</v>
      </c>
      <c r="B301" s="175"/>
      <c r="C301" s="82" t="s">
        <v>13</v>
      </c>
      <c r="D301" s="9"/>
      <c r="E301" s="8"/>
      <c r="G301" s="174" t="s">
        <v>98</v>
      </c>
      <c r="H301" s="175"/>
      <c r="I301" s="82" t="s">
        <v>13</v>
      </c>
      <c r="J301" s="9"/>
      <c r="K301" s="8"/>
    </row>
    <row r="302" spans="1:11" x14ac:dyDescent="0.25">
      <c r="A302" s="174" t="s">
        <v>97</v>
      </c>
      <c r="B302" s="175"/>
      <c r="C302" s="82" t="s">
        <v>13</v>
      </c>
      <c r="D302" s="9"/>
      <c r="E302" s="8"/>
      <c r="G302" s="174" t="s">
        <v>97</v>
      </c>
      <c r="H302" s="175"/>
      <c r="I302" s="82" t="s">
        <v>13</v>
      </c>
      <c r="J302" s="9"/>
      <c r="K302" s="8"/>
    </row>
    <row r="303" spans="1:11" x14ac:dyDescent="0.25">
      <c r="A303" s="174" t="s">
        <v>7</v>
      </c>
      <c r="B303" s="175"/>
      <c r="C303" s="82" t="s">
        <v>13</v>
      </c>
      <c r="D303" s="9"/>
      <c r="E303" s="8"/>
      <c r="G303" s="174" t="s">
        <v>7</v>
      </c>
      <c r="H303" s="175"/>
      <c r="I303" s="82" t="s">
        <v>13</v>
      </c>
      <c r="J303" s="9"/>
      <c r="K303" s="8"/>
    </row>
    <row r="304" spans="1:11" x14ac:dyDescent="0.25">
      <c r="A304" s="174" t="s">
        <v>99</v>
      </c>
      <c r="B304" s="175"/>
      <c r="C304" s="82" t="s">
        <v>13</v>
      </c>
      <c r="D304" s="9"/>
      <c r="E304" s="8"/>
      <c r="G304" s="174" t="s">
        <v>99</v>
      </c>
      <c r="H304" s="175"/>
      <c r="I304" s="82" t="s">
        <v>13</v>
      </c>
      <c r="J304" s="9"/>
      <c r="K304" s="8"/>
    </row>
    <row r="305" spans="1:11" x14ac:dyDescent="0.25">
      <c r="A305" s="174" t="s">
        <v>6</v>
      </c>
      <c r="B305" s="175"/>
      <c r="C305" s="82" t="s">
        <v>13</v>
      </c>
      <c r="D305" s="9"/>
      <c r="E305" s="8"/>
      <c r="G305" s="174" t="s">
        <v>6</v>
      </c>
      <c r="H305" s="175"/>
      <c r="I305" s="82" t="s">
        <v>13</v>
      </c>
      <c r="J305" s="9"/>
      <c r="K305" s="8"/>
    </row>
    <row r="306" spans="1:11" x14ac:dyDescent="0.25">
      <c r="A306" s="174"/>
      <c r="B306" s="175"/>
      <c r="C306" s="82"/>
      <c r="D306" s="9"/>
      <c r="E306" s="8"/>
      <c r="G306" s="174"/>
      <c r="H306" s="175"/>
      <c r="I306" s="82"/>
      <c r="J306" s="9"/>
      <c r="K306" s="8"/>
    </row>
    <row r="307" spans="1:11" x14ac:dyDescent="0.25">
      <c r="A307" s="174"/>
      <c r="B307" s="175"/>
      <c r="C307" s="82"/>
      <c r="D307" s="9"/>
      <c r="E307" s="8"/>
      <c r="G307" s="174"/>
      <c r="H307" s="175"/>
      <c r="I307" s="82"/>
      <c r="J307" s="9"/>
      <c r="K307" s="8"/>
    </row>
    <row r="308" spans="1:11" ht="15.75" thickBot="1" x14ac:dyDescent="0.3">
      <c r="A308" s="163" t="s">
        <v>14</v>
      </c>
      <c r="B308" s="164"/>
      <c r="C308" s="164"/>
      <c r="D308" s="164"/>
      <c r="E308" s="165"/>
      <c r="G308" s="163" t="s">
        <v>14</v>
      </c>
      <c r="H308" s="164"/>
      <c r="I308" s="164"/>
      <c r="J308" s="164"/>
      <c r="K308" s="165"/>
    </row>
    <row r="309" spans="1:11" ht="21.75" customHeight="1" x14ac:dyDescent="0.25">
      <c r="A309" s="69" t="s">
        <v>101</v>
      </c>
      <c r="B309" s="69" t="s">
        <v>5</v>
      </c>
      <c r="C309" s="69" t="s">
        <v>100</v>
      </c>
      <c r="D309" s="69" t="s">
        <v>108</v>
      </c>
      <c r="E309" s="69" t="s">
        <v>95</v>
      </c>
      <c r="G309" s="69" t="s">
        <v>101</v>
      </c>
      <c r="H309" s="69" t="s">
        <v>5</v>
      </c>
      <c r="I309" s="69" t="s">
        <v>100</v>
      </c>
      <c r="J309" s="69" t="s">
        <v>108</v>
      </c>
      <c r="K309" s="69" t="s">
        <v>95</v>
      </c>
    </row>
    <row r="310" spans="1:11" ht="15.75" thickBot="1" x14ac:dyDescent="0.3">
      <c r="A310" s="70"/>
      <c r="B310" s="70"/>
      <c r="C310" s="70" t="e">
        <f>VLOOKUP(E293,INVENTORY!$A$2:$N$92,7,FALSE)</f>
        <v>#N/A</v>
      </c>
      <c r="D310" s="70" t="e">
        <f>VLOOKUP(E293,INVENTORY!$A$2:$N$92,8,FALSE)</f>
        <v>#N/A</v>
      </c>
      <c r="E310" s="70" t="e">
        <f>VLOOKUP(E293,INVENTORY!$A$2:$N$92,9,FALSE)</f>
        <v>#N/A</v>
      </c>
      <c r="G310" s="70"/>
      <c r="H310" s="70"/>
      <c r="I310" s="70" t="e">
        <f>VLOOKUP(K293,INVENTORY!$A$2:$N$92,7,FALSE)</f>
        <v>#N/A</v>
      </c>
      <c r="J310" s="70" t="e">
        <f>VLOOKUP(K293,INVENTORY!$A$2:$N$92,8,FALSE)</f>
        <v>#N/A</v>
      </c>
      <c r="K310" s="70" t="e">
        <f>VLOOKUP(K293,INVENTORY!$A$2:$N$92,9,FALSE)</f>
        <v>#N/A</v>
      </c>
    </row>
    <row r="311" spans="1:11" ht="15.75" thickBot="1" x14ac:dyDescent="0.3">
      <c r="A311" s="6"/>
      <c r="B311" s="5"/>
      <c r="C311" s="5"/>
      <c r="D311" s="5"/>
      <c r="E311" s="7"/>
      <c r="G311" s="6"/>
      <c r="H311" s="5"/>
      <c r="I311" s="5"/>
      <c r="J311" s="5"/>
      <c r="K311" s="7"/>
    </row>
    <row r="312" spans="1:11" ht="18" customHeight="1" thickBot="1" x14ac:dyDescent="0.3">
      <c r="A312" s="6" t="s">
        <v>4</v>
      </c>
      <c r="B312" s="5"/>
      <c r="C312" s="166" t="e">
        <f>"Function Code: "&amp;VLOOKUP(E293,INVENTORY!$A$2:$Q$92,14,FALSE)</f>
        <v>#N/A</v>
      </c>
      <c r="D312" s="167"/>
      <c r="E312" s="168"/>
      <c r="G312" s="6" t="s">
        <v>4</v>
      </c>
      <c r="H312" s="5"/>
      <c r="I312" s="166" t="e">
        <f>"Function Code: "&amp;VLOOKUP(K293,INVENTORY!$A$2:$Q$92,14,FALSE)</f>
        <v>#N/A</v>
      </c>
      <c r="J312" s="167"/>
      <c r="K312" s="168"/>
    </row>
    <row r="313" spans="1:11" ht="15" customHeight="1" thickBot="1" x14ac:dyDescent="0.3">
      <c r="A313" s="6"/>
      <c r="B313" s="5"/>
      <c r="C313" s="169"/>
      <c r="D313" s="170"/>
      <c r="E313" s="171"/>
      <c r="G313" s="6"/>
      <c r="H313" s="5"/>
      <c r="I313" s="169"/>
      <c r="J313" s="170"/>
      <c r="K313" s="171"/>
    </row>
    <row r="314" spans="1:11" ht="15" customHeight="1" thickBot="1" x14ac:dyDescent="0.3">
      <c r="A314" s="6"/>
      <c r="B314" s="5"/>
      <c r="C314" s="169" t="e">
        <f>"Cosmetic Code: "&amp;VLOOKUP(E293,INVENTORY!$A$2:$Q$92,15,FALSE)</f>
        <v>#N/A</v>
      </c>
      <c r="D314" s="170"/>
      <c r="E314" s="171"/>
      <c r="G314" s="6"/>
      <c r="H314" s="5"/>
      <c r="I314" s="169" t="e">
        <f>"Cosmetic Code: "&amp;VLOOKUP(K293,INVENTORY!$A$2:$Q$92,15,FALSE)</f>
        <v>#N/A</v>
      </c>
      <c r="J314" s="170"/>
      <c r="K314" s="171"/>
    </row>
    <row r="315" spans="1:11" ht="15" customHeight="1" x14ac:dyDescent="0.25">
      <c r="A315" s="6"/>
      <c r="B315" s="5"/>
      <c r="C315" s="15"/>
      <c r="D315" s="16"/>
      <c r="E315" s="17"/>
      <c r="G315" s="6"/>
      <c r="H315" s="5"/>
      <c r="I315" s="15"/>
      <c r="J315" s="16"/>
      <c r="K315" s="17"/>
    </row>
    <row r="316" spans="1:11" ht="15" customHeight="1" x14ac:dyDescent="0.25">
      <c r="A316" s="4" t="s">
        <v>3</v>
      </c>
      <c r="B316" s="14" t="s">
        <v>2</v>
      </c>
      <c r="C316" s="15"/>
      <c r="D316" s="16"/>
      <c r="E316" s="17"/>
      <c r="G316" s="4" t="s">
        <v>3</v>
      </c>
      <c r="H316" s="14" t="s">
        <v>2</v>
      </c>
      <c r="I316" s="15"/>
      <c r="J316" s="16"/>
      <c r="K316" s="17"/>
    </row>
    <row r="317" spans="1:11" ht="15.75" customHeight="1" thickBot="1" x14ac:dyDescent="0.3">
      <c r="A317" s="12" t="s">
        <v>1</v>
      </c>
      <c r="B317" s="13" t="s">
        <v>1</v>
      </c>
      <c r="C317" s="18"/>
      <c r="D317" s="19"/>
      <c r="E317" s="20"/>
      <c r="G317" s="12" t="s">
        <v>1</v>
      </c>
      <c r="H317" s="13" t="s">
        <v>1</v>
      </c>
      <c r="I317" s="18"/>
      <c r="J317" s="19"/>
      <c r="K317" s="20"/>
    </row>
    <row r="318" spans="1:11" ht="15.75" thickBot="1" x14ac:dyDescent="0.3">
      <c r="A318" s="3" t="s">
        <v>0</v>
      </c>
      <c r="B318" s="2" t="s">
        <v>0</v>
      </c>
      <c r="C318" s="1"/>
      <c r="D318" s="172" t="s">
        <v>119</v>
      </c>
      <c r="E318" s="173"/>
      <c r="G318" s="3" t="s">
        <v>0</v>
      </c>
      <c r="H318" s="2" t="s">
        <v>0</v>
      </c>
      <c r="I318" s="1"/>
      <c r="J318" s="172" t="s">
        <v>119</v>
      </c>
      <c r="K318" s="173"/>
    </row>
    <row r="319" spans="1:11" ht="47.25" customHeight="1" thickBot="1" x14ac:dyDescent="0.3"/>
    <row r="320" spans="1:11" ht="15" customHeight="1" x14ac:dyDescent="0.25">
      <c r="A320" s="176" t="s">
        <v>105</v>
      </c>
      <c r="B320" s="177"/>
      <c r="C320" s="177"/>
      <c r="D320" s="177"/>
      <c r="E320" s="178"/>
      <c r="G320" s="176" t="s">
        <v>105</v>
      </c>
      <c r="H320" s="177"/>
      <c r="I320" s="177"/>
      <c r="J320" s="177"/>
      <c r="K320" s="178"/>
    </row>
    <row r="321" spans="1:11" ht="15.75" customHeight="1" thickBot="1" x14ac:dyDescent="0.3">
      <c r="A321" s="179"/>
      <c r="B321" s="180"/>
      <c r="C321" s="180"/>
      <c r="D321" s="180"/>
      <c r="E321" s="181"/>
      <c r="G321" s="179"/>
      <c r="H321" s="180"/>
      <c r="I321" s="180"/>
      <c r="J321" s="180"/>
      <c r="K321" s="181"/>
    </row>
    <row r="322" spans="1:11" ht="15.75" customHeight="1" thickBot="1" x14ac:dyDescent="0.3">
      <c r="A322" s="11"/>
      <c r="B322" s="10"/>
      <c r="C322" s="10"/>
      <c r="D322" s="33" t="s">
        <v>42</v>
      </c>
      <c r="E322" s="42">
        <f>'Data-PULLDOWNS'!$B$3*2+E293</f>
        <v>8</v>
      </c>
      <c r="G322" s="11"/>
      <c r="H322" s="10"/>
      <c r="I322" s="10"/>
      <c r="J322" s="33" t="s">
        <v>42</v>
      </c>
      <c r="K322" s="42">
        <f>'Data-PULLDOWNS'!$B$3*3+E293</f>
        <v>9</v>
      </c>
    </row>
    <row r="323" spans="1:11" ht="19.5" customHeight="1" x14ac:dyDescent="0.25">
      <c r="A323" s="34" t="s">
        <v>11</v>
      </c>
      <c r="B323" s="35" t="s">
        <v>15</v>
      </c>
      <c r="C323" s="36" t="s">
        <v>12</v>
      </c>
      <c r="D323" s="37">
        <f ca="1">NOW()</f>
        <v>45945.548046875003</v>
      </c>
      <c r="E323" s="38"/>
      <c r="G323" s="34" t="s">
        <v>11</v>
      </c>
      <c r="H323" s="35" t="s">
        <v>15</v>
      </c>
      <c r="I323" s="36" t="s">
        <v>12</v>
      </c>
      <c r="J323" s="37">
        <f ca="1">NOW()</f>
        <v>45945.548046875003</v>
      </c>
      <c r="K323" s="38"/>
    </row>
    <row r="324" spans="1:11" ht="15.95" customHeight="1" x14ac:dyDescent="0.25">
      <c r="A324" s="34" t="s">
        <v>39</v>
      </c>
      <c r="B324" s="35" t="s">
        <v>103</v>
      </c>
      <c r="C324" s="39" t="s">
        <v>38</v>
      </c>
      <c r="D324" s="40" t="e">
        <f>VLOOKUP(E322,INVENTORY!$A$2:$N$92,10,FALSE)</f>
        <v>#N/A</v>
      </c>
      <c r="E324" s="38"/>
      <c r="G324" s="34" t="s">
        <v>39</v>
      </c>
      <c r="H324" s="35" t="s">
        <v>103</v>
      </c>
      <c r="I324" s="39" t="s">
        <v>38</v>
      </c>
      <c r="J324" s="40" t="e">
        <f>VLOOKUP(K322,INVENTORY!$A$2:$N$92,10,FALSE)</f>
        <v>#N/A</v>
      </c>
      <c r="K324" s="38"/>
    </row>
    <row r="325" spans="1:11" ht="15.95" customHeight="1" x14ac:dyDescent="0.25">
      <c r="A325" s="34" t="str">
        <f>"Make: "</f>
        <v xml:space="preserve">Make: </v>
      </c>
      <c r="B325" s="35" t="e">
        <f>VLOOKUP(E322,INVENTORY!$A$2:$N$92,2,FALSE)</f>
        <v>#N/A</v>
      </c>
      <c r="C325" s="36" t="str">
        <f>"Model: "</f>
        <v xml:space="preserve">Model: </v>
      </c>
      <c r="D325" s="40" t="e">
        <f>VLOOKUP(E322,INVENTORY!$A$2:$N$92,3,FALSE)</f>
        <v>#N/A</v>
      </c>
      <c r="E325" s="38"/>
      <c r="G325" s="34" t="str">
        <f>"Make: "</f>
        <v xml:space="preserve">Make: </v>
      </c>
      <c r="H325" s="35" t="e">
        <f>VLOOKUP(K322,INVENTORY!$A$2:$N$92,2,FALSE)</f>
        <v>#N/A</v>
      </c>
      <c r="I325" s="36" t="str">
        <f>"Model: "</f>
        <v xml:space="preserve">Model: </v>
      </c>
      <c r="J325" s="40" t="e">
        <f>VLOOKUP(K322,INVENTORY!$A$2:$N$92,3,FALSE)</f>
        <v>#N/A</v>
      </c>
      <c r="K325" s="38"/>
    </row>
    <row r="326" spans="1:11" ht="15.95" customHeight="1" x14ac:dyDescent="0.25">
      <c r="A326" s="34" t="str">
        <f>"CPU/Speed: "</f>
        <v xml:space="preserve">CPU/Speed: </v>
      </c>
      <c r="B326" s="35" t="e">
        <f>VLOOKUP(E322,INVENTORY!$A$2:$N$92,4,FALSE)&amp;" / "&amp;VLOOKUP(E322,INVENTORY!$A$2:$N$92,5,FALSE)&amp;"GHz"</f>
        <v>#N/A</v>
      </c>
      <c r="C326" s="36"/>
      <c r="D326" s="36" t="str">
        <f>"Memory: "</f>
        <v xml:space="preserve">Memory: </v>
      </c>
      <c r="E326" s="71" t="e">
        <f>VLOOKUP(E322,INVENTORY!$A$2:$N$92,6,FALSE)</f>
        <v>#N/A</v>
      </c>
      <c r="G326" s="34" t="str">
        <f>"CPU/Speed: "</f>
        <v xml:space="preserve">CPU/Speed: </v>
      </c>
      <c r="H326" s="35" t="e">
        <f>VLOOKUP(K322,INVENTORY!$A$2:$N$92,4,FALSE)&amp;" / "&amp;VLOOKUP(K322,INVENTORY!$A$2:$N$92,5,FALSE)&amp;"GHz"</f>
        <v>#N/A</v>
      </c>
      <c r="I326" s="36"/>
      <c r="J326" s="36" t="str">
        <f>"Memory: "</f>
        <v xml:space="preserve">Memory: </v>
      </c>
      <c r="K326" s="71" t="e">
        <f>VLOOKUP(K322,INVENTORY!$A$2:$N$92,6,FALSE)</f>
        <v>#N/A</v>
      </c>
    </row>
    <row r="327" spans="1:11" ht="6.95" customHeight="1" x14ac:dyDescent="0.25">
      <c r="A327" s="6"/>
      <c r="B327" s="5"/>
      <c r="C327" s="5"/>
      <c r="D327" s="5"/>
      <c r="E327" s="7"/>
      <c r="G327" s="6"/>
      <c r="H327" s="5"/>
      <c r="I327" s="5"/>
      <c r="J327" s="5"/>
      <c r="K327" s="7"/>
    </row>
    <row r="328" spans="1:11" x14ac:dyDescent="0.25">
      <c r="A328" s="182" t="s">
        <v>10</v>
      </c>
      <c r="B328" s="183"/>
      <c r="C328" s="83" t="s">
        <v>1</v>
      </c>
      <c r="D328" s="83" t="s">
        <v>9</v>
      </c>
      <c r="E328" s="68" t="s">
        <v>8</v>
      </c>
      <c r="G328" s="182" t="s">
        <v>10</v>
      </c>
      <c r="H328" s="183"/>
      <c r="I328" s="83" t="s">
        <v>1</v>
      </c>
      <c r="J328" s="83" t="s">
        <v>9</v>
      </c>
      <c r="K328" s="68" t="s">
        <v>8</v>
      </c>
    </row>
    <row r="329" spans="1:11" x14ac:dyDescent="0.25">
      <c r="A329" s="174" t="s">
        <v>96</v>
      </c>
      <c r="B329" s="175"/>
      <c r="C329" s="82" t="s">
        <v>13</v>
      </c>
      <c r="D329" s="9"/>
      <c r="E329" s="8"/>
      <c r="G329" s="174" t="s">
        <v>96</v>
      </c>
      <c r="H329" s="175"/>
      <c r="I329" s="82" t="s">
        <v>13</v>
      </c>
      <c r="J329" s="9"/>
      <c r="K329" s="8"/>
    </row>
    <row r="330" spans="1:11" x14ac:dyDescent="0.25">
      <c r="A330" s="174" t="s">
        <v>98</v>
      </c>
      <c r="B330" s="175"/>
      <c r="C330" s="82" t="s">
        <v>13</v>
      </c>
      <c r="D330" s="9"/>
      <c r="E330" s="8"/>
      <c r="G330" s="174" t="s">
        <v>98</v>
      </c>
      <c r="H330" s="175"/>
      <c r="I330" s="82" t="s">
        <v>13</v>
      </c>
      <c r="J330" s="9"/>
      <c r="K330" s="8"/>
    </row>
    <row r="331" spans="1:11" x14ac:dyDescent="0.25">
      <c r="A331" s="174" t="s">
        <v>97</v>
      </c>
      <c r="B331" s="175"/>
      <c r="C331" s="82" t="s">
        <v>13</v>
      </c>
      <c r="D331" s="9"/>
      <c r="E331" s="8"/>
      <c r="G331" s="174" t="s">
        <v>97</v>
      </c>
      <c r="H331" s="175"/>
      <c r="I331" s="82" t="s">
        <v>13</v>
      </c>
      <c r="J331" s="9"/>
      <c r="K331" s="8"/>
    </row>
    <row r="332" spans="1:11" x14ac:dyDescent="0.25">
      <c r="A332" s="174" t="s">
        <v>7</v>
      </c>
      <c r="B332" s="175"/>
      <c r="C332" s="82" t="s">
        <v>13</v>
      </c>
      <c r="D332" s="9"/>
      <c r="E332" s="8"/>
      <c r="G332" s="174" t="s">
        <v>7</v>
      </c>
      <c r="H332" s="175"/>
      <c r="I332" s="82" t="s">
        <v>13</v>
      </c>
      <c r="J332" s="9"/>
      <c r="K332" s="8"/>
    </row>
    <row r="333" spans="1:11" x14ac:dyDescent="0.25">
      <c r="A333" s="174" t="s">
        <v>99</v>
      </c>
      <c r="B333" s="175"/>
      <c r="C333" s="82" t="s">
        <v>13</v>
      </c>
      <c r="D333" s="9"/>
      <c r="E333" s="8"/>
      <c r="G333" s="174" t="s">
        <v>99</v>
      </c>
      <c r="H333" s="175"/>
      <c r="I333" s="82" t="s">
        <v>13</v>
      </c>
      <c r="J333" s="9"/>
      <c r="K333" s="8"/>
    </row>
    <row r="334" spans="1:11" x14ac:dyDescent="0.25">
      <c r="A334" s="174" t="s">
        <v>6</v>
      </c>
      <c r="B334" s="175"/>
      <c r="C334" s="82" t="s">
        <v>13</v>
      </c>
      <c r="D334" s="9"/>
      <c r="E334" s="8"/>
      <c r="G334" s="174" t="s">
        <v>6</v>
      </c>
      <c r="H334" s="175"/>
      <c r="I334" s="82" t="s">
        <v>13</v>
      </c>
      <c r="J334" s="9"/>
      <c r="K334" s="8"/>
    </row>
    <row r="335" spans="1:11" x14ac:dyDescent="0.25">
      <c r="A335" s="174"/>
      <c r="B335" s="175"/>
      <c r="C335" s="82"/>
      <c r="D335" s="9"/>
      <c r="E335" s="8"/>
      <c r="G335" s="174"/>
      <c r="H335" s="175"/>
      <c r="I335" s="82"/>
      <c r="J335" s="9"/>
      <c r="K335" s="8"/>
    </row>
    <row r="336" spans="1:11" x14ac:dyDescent="0.25">
      <c r="A336" s="174"/>
      <c r="B336" s="175"/>
      <c r="C336" s="82"/>
      <c r="D336" s="9"/>
      <c r="E336" s="8"/>
      <c r="G336" s="174"/>
      <c r="H336" s="175"/>
      <c r="I336" s="82"/>
      <c r="J336" s="9"/>
      <c r="K336" s="8"/>
    </row>
    <row r="337" spans="1:11" ht="15.75" thickBot="1" x14ac:dyDescent="0.3">
      <c r="A337" s="163" t="s">
        <v>14</v>
      </c>
      <c r="B337" s="164"/>
      <c r="C337" s="164"/>
      <c r="D337" s="164"/>
      <c r="E337" s="165"/>
      <c r="G337" s="163" t="s">
        <v>14</v>
      </c>
      <c r="H337" s="164"/>
      <c r="I337" s="164"/>
      <c r="J337" s="164"/>
      <c r="K337" s="165"/>
    </row>
    <row r="338" spans="1:11" ht="21.75" customHeight="1" x14ac:dyDescent="0.25">
      <c r="A338" s="69" t="s">
        <v>101</v>
      </c>
      <c r="B338" s="69" t="s">
        <v>5</v>
      </c>
      <c r="C338" s="69" t="s">
        <v>100</v>
      </c>
      <c r="D338" s="69" t="s">
        <v>108</v>
      </c>
      <c r="E338" s="69" t="s">
        <v>95</v>
      </c>
      <c r="G338" s="69" t="s">
        <v>101</v>
      </c>
      <c r="H338" s="69" t="s">
        <v>5</v>
      </c>
      <c r="I338" s="69" t="s">
        <v>100</v>
      </c>
      <c r="J338" s="69" t="s">
        <v>108</v>
      </c>
      <c r="K338" s="69" t="s">
        <v>95</v>
      </c>
    </row>
    <row r="339" spans="1:11" ht="15.75" thickBot="1" x14ac:dyDescent="0.3">
      <c r="A339" s="70"/>
      <c r="B339" s="70"/>
      <c r="C339" s="70" t="e">
        <f>VLOOKUP(E322,INVENTORY!$A$2:$N$92,7,FALSE)</f>
        <v>#N/A</v>
      </c>
      <c r="D339" s="70" t="e">
        <f>VLOOKUP(E322,INVENTORY!$A$2:$N$92,8,FALSE)</f>
        <v>#N/A</v>
      </c>
      <c r="E339" s="70" t="e">
        <f>VLOOKUP(E322,INVENTORY!$A$2:$N$92,9,FALSE)</f>
        <v>#N/A</v>
      </c>
      <c r="G339" s="70"/>
      <c r="H339" s="70"/>
      <c r="I339" s="70" t="e">
        <f>VLOOKUP(K322,INVENTORY!$A$2:$N$92,7,FALSE)</f>
        <v>#N/A</v>
      </c>
      <c r="J339" s="70" t="e">
        <f>VLOOKUP(K322,INVENTORY!$A$2:$N$92,8,FALSE)</f>
        <v>#N/A</v>
      </c>
      <c r="K339" s="70" t="e">
        <f>VLOOKUP(K322,INVENTORY!$A$2:$N$92,9,FALSE)</f>
        <v>#N/A</v>
      </c>
    </row>
    <row r="340" spans="1:11" ht="15.75" thickBot="1" x14ac:dyDescent="0.3">
      <c r="A340" s="6"/>
      <c r="B340" s="5"/>
      <c r="C340" s="5"/>
      <c r="D340" s="5"/>
      <c r="E340" s="7"/>
      <c r="G340" s="6"/>
      <c r="H340" s="5"/>
      <c r="I340" s="5"/>
      <c r="J340" s="5"/>
      <c r="K340" s="7"/>
    </row>
    <row r="341" spans="1:11" ht="18" customHeight="1" thickBot="1" x14ac:dyDescent="0.3">
      <c r="A341" s="6" t="s">
        <v>4</v>
      </c>
      <c r="B341" s="5"/>
      <c r="C341" s="166" t="e">
        <f>"Function Code: "&amp;VLOOKUP(E322,INVENTORY!$A$2:$Q$92,14,FALSE)</f>
        <v>#N/A</v>
      </c>
      <c r="D341" s="167"/>
      <c r="E341" s="168"/>
      <c r="G341" s="6" t="s">
        <v>4</v>
      </c>
      <c r="H341" s="5"/>
      <c r="I341" s="166" t="e">
        <f>"Function Code: "&amp;VLOOKUP(K322,INVENTORY!$A$2:$Q$92,14,FALSE)</f>
        <v>#N/A</v>
      </c>
      <c r="J341" s="167"/>
      <c r="K341" s="168"/>
    </row>
    <row r="342" spans="1:11" ht="15" customHeight="1" thickBot="1" x14ac:dyDescent="0.3">
      <c r="A342" s="6"/>
      <c r="B342" s="5"/>
      <c r="C342" s="169"/>
      <c r="D342" s="170"/>
      <c r="E342" s="171"/>
      <c r="G342" s="6"/>
      <c r="H342" s="5"/>
      <c r="I342" s="169"/>
      <c r="J342" s="170"/>
      <c r="K342" s="171"/>
    </row>
    <row r="343" spans="1:11" ht="15" customHeight="1" thickBot="1" x14ac:dyDescent="0.3">
      <c r="A343" s="6"/>
      <c r="B343" s="5"/>
      <c r="C343" s="169" t="e">
        <f>"Cosmetic Code: "&amp;VLOOKUP(E322,INVENTORY!$A$2:$Q$92,15,FALSE)</f>
        <v>#N/A</v>
      </c>
      <c r="D343" s="170"/>
      <c r="E343" s="171"/>
      <c r="G343" s="6"/>
      <c r="H343" s="5"/>
      <c r="I343" s="169" t="e">
        <f>"Cosmetic Code: "&amp;VLOOKUP(K322,INVENTORY!$A$2:$Q$92,15,FALSE)</f>
        <v>#N/A</v>
      </c>
      <c r="J343" s="170"/>
      <c r="K343" s="171"/>
    </row>
    <row r="344" spans="1:11" ht="15" customHeight="1" x14ac:dyDescent="0.25">
      <c r="A344" s="6"/>
      <c r="B344" s="5"/>
      <c r="C344" s="15"/>
      <c r="D344" s="16"/>
      <c r="E344" s="17"/>
      <c r="G344" s="6"/>
      <c r="H344" s="5"/>
      <c r="I344" s="15"/>
      <c r="J344" s="16"/>
      <c r="K344" s="17"/>
    </row>
    <row r="345" spans="1:11" ht="15" customHeight="1" x14ac:dyDescent="0.25">
      <c r="A345" s="4" t="s">
        <v>3</v>
      </c>
      <c r="B345" s="14" t="s">
        <v>2</v>
      </c>
      <c r="C345" s="15"/>
      <c r="D345" s="16"/>
      <c r="E345" s="17"/>
      <c r="G345" s="4" t="s">
        <v>3</v>
      </c>
      <c r="H345" s="14" t="s">
        <v>2</v>
      </c>
      <c r="I345" s="15"/>
      <c r="J345" s="16"/>
      <c r="K345" s="17"/>
    </row>
    <row r="346" spans="1:11" ht="15.75" customHeight="1" thickBot="1" x14ac:dyDescent="0.3">
      <c r="A346" s="12" t="s">
        <v>1</v>
      </c>
      <c r="B346" s="13" t="s">
        <v>1</v>
      </c>
      <c r="C346" s="18"/>
      <c r="D346" s="19"/>
      <c r="E346" s="20"/>
      <c r="G346" s="12" t="s">
        <v>1</v>
      </c>
      <c r="H346" s="13" t="s">
        <v>1</v>
      </c>
      <c r="I346" s="18"/>
      <c r="J346" s="19"/>
      <c r="K346" s="20"/>
    </row>
    <row r="347" spans="1:11" ht="15.75" thickBot="1" x14ac:dyDescent="0.3">
      <c r="A347" s="3" t="s">
        <v>0</v>
      </c>
      <c r="B347" s="2" t="s">
        <v>0</v>
      </c>
      <c r="C347" s="1"/>
      <c r="D347" s="172" t="s">
        <v>119</v>
      </c>
      <c r="E347" s="173"/>
      <c r="G347" s="3" t="s">
        <v>0</v>
      </c>
      <c r="H347" s="2" t="s">
        <v>0</v>
      </c>
      <c r="I347" s="1"/>
      <c r="J347" s="172" t="s">
        <v>119</v>
      </c>
      <c r="K347" s="173"/>
    </row>
    <row r="348" spans="1:11" ht="15.75" thickBot="1" x14ac:dyDescent="0.3"/>
    <row r="349" spans="1:11" ht="15" customHeight="1" x14ac:dyDescent="0.25">
      <c r="A349" s="176" t="s">
        <v>105</v>
      </c>
      <c r="B349" s="177"/>
      <c r="C349" s="177"/>
      <c r="D349" s="177"/>
      <c r="E349" s="178"/>
      <c r="G349" s="176" t="s">
        <v>105</v>
      </c>
      <c r="H349" s="177"/>
      <c r="I349" s="177"/>
      <c r="J349" s="177"/>
      <c r="K349" s="178"/>
    </row>
    <row r="350" spans="1:11" ht="15.75" customHeight="1" thickBot="1" x14ac:dyDescent="0.3">
      <c r="A350" s="179"/>
      <c r="B350" s="180"/>
      <c r="C350" s="180"/>
      <c r="D350" s="180"/>
      <c r="E350" s="181"/>
      <c r="G350" s="179"/>
      <c r="H350" s="180"/>
      <c r="I350" s="180"/>
      <c r="J350" s="180"/>
      <c r="K350" s="181"/>
    </row>
    <row r="351" spans="1:11" ht="15.75" customHeight="1" thickBot="1" x14ac:dyDescent="0.3">
      <c r="A351" s="11"/>
      <c r="B351" s="10"/>
      <c r="C351" s="10"/>
      <c r="D351" s="33" t="s">
        <v>42</v>
      </c>
      <c r="E351" s="42">
        <f>E293+1</f>
        <v>7</v>
      </c>
      <c r="G351" s="11"/>
      <c r="H351" s="10"/>
      <c r="I351" s="10"/>
      <c r="J351" s="33" t="s">
        <v>42</v>
      </c>
      <c r="K351" s="42">
        <f>'Data-PULLDOWNS'!$B$3+E351</f>
        <v>8</v>
      </c>
    </row>
    <row r="352" spans="1:11" ht="19.5" customHeight="1" x14ac:dyDescent="0.25">
      <c r="A352" s="34" t="s">
        <v>11</v>
      </c>
      <c r="B352" s="35" t="s">
        <v>15</v>
      </c>
      <c r="C352" s="36" t="s">
        <v>12</v>
      </c>
      <c r="D352" s="37">
        <f ca="1">NOW()</f>
        <v>45945.548046875003</v>
      </c>
      <c r="E352" s="38"/>
      <c r="G352" s="34" t="s">
        <v>11</v>
      </c>
      <c r="H352" s="35" t="s">
        <v>15</v>
      </c>
      <c r="I352" s="36" t="s">
        <v>12</v>
      </c>
      <c r="J352" s="37">
        <f ca="1">NOW()</f>
        <v>45945.548046875003</v>
      </c>
      <c r="K352" s="38"/>
    </row>
    <row r="353" spans="1:11" ht="15.95" customHeight="1" x14ac:dyDescent="0.25">
      <c r="A353" s="34" t="s">
        <v>39</v>
      </c>
      <c r="B353" s="35" t="s">
        <v>103</v>
      </c>
      <c r="C353" s="39" t="s">
        <v>38</v>
      </c>
      <c r="D353" s="40" t="e">
        <f>VLOOKUP(E351,INVENTORY!$A$2:$N$92,10,FALSE)</f>
        <v>#N/A</v>
      </c>
      <c r="E353" s="38"/>
      <c r="G353" s="34" t="s">
        <v>39</v>
      </c>
      <c r="H353" s="35" t="s">
        <v>103</v>
      </c>
      <c r="I353" s="39" t="s">
        <v>38</v>
      </c>
      <c r="J353" s="40" t="e">
        <f>VLOOKUP(K351,INVENTORY!$A$2:$N$92,10,FALSE)</f>
        <v>#N/A</v>
      </c>
      <c r="K353" s="38"/>
    </row>
    <row r="354" spans="1:11" ht="15.95" customHeight="1" x14ac:dyDescent="0.25">
      <c r="A354" s="34" t="str">
        <f>"Make: "</f>
        <v xml:space="preserve">Make: </v>
      </c>
      <c r="B354" s="35" t="e">
        <f>VLOOKUP(E351,INVENTORY!$A$2:$N$92,2,FALSE)</f>
        <v>#N/A</v>
      </c>
      <c r="C354" s="36" t="str">
        <f>"Model: "</f>
        <v xml:space="preserve">Model: </v>
      </c>
      <c r="D354" s="40" t="e">
        <f>VLOOKUP(E351,INVENTORY!$A$2:$N$92,3,FALSE)</f>
        <v>#N/A</v>
      </c>
      <c r="E354" s="38"/>
      <c r="G354" s="34" t="str">
        <f>"Make: "</f>
        <v xml:space="preserve">Make: </v>
      </c>
      <c r="H354" s="35" t="e">
        <f>VLOOKUP(K351,INVENTORY!$A$2:$N$92,2,FALSE)</f>
        <v>#N/A</v>
      </c>
      <c r="I354" s="36" t="str">
        <f>"Model: "</f>
        <v xml:space="preserve">Model: </v>
      </c>
      <c r="J354" s="40" t="e">
        <f>VLOOKUP(K351,INVENTORY!$A$2:$N$92,3,FALSE)</f>
        <v>#N/A</v>
      </c>
      <c r="K354" s="38"/>
    </row>
    <row r="355" spans="1:11" ht="15.95" customHeight="1" x14ac:dyDescent="0.25">
      <c r="A355" s="34" t="str">
        <f>"CPU/Speed: "</f>
        <v xml:space="preserve">CPU/Speed: </v>
      </c>
      <c r="B355" s="35" t="e">
        <f>VLOOKUP(E351,INVENTORY!$A$2:$N$92,4,FALSE)&amp;" / "&amp;VLOOKUP(E351,INVENTORY!$A$2:$N$92,5,FALSE)&amp;"GHz"</f>
        <v>#N/A</v>
      </c>
      <c r="C355" s="36"/>
      <c r="D355" s="36" t="str">
        <f>"Memory: "</f>
        <v xml:space="preserve">Memory: </v>
      </c>
      <c r="E355" s="41" t="e">
        <f>VLOOKUP(E351,INVENTORY!$A$2:$N$92,6,FALSE)</f>
        <v>#N/A</v>
      </c>
      <c r="G355" s="34" t="str">
        <f>"CPU/Speed: "</f>
        <v xml:space="preserve">CPU/Speed: </v>
      </c>
      <c r="H355" s="35" t="e">
        <f>VLOOKUP(K351,INVENTORY!$A$2:$N$92,4,FALSE)&amp;" / "&amp;VLOOKUP(K351,INVENTORY!$A$2:$N$92,5,FALSE)&amp;"GHz"</f>
        <v>#N/A</v>
      </c>
      <c r="I355" s="36"/>
      <c r="J355" s="36" t="str">
        <f>"Memory: "</f>
        <v xml:space="preserve">Memory: </v>
      </c>
      <c r="K355" s="71" t="e">
        <f>VLOOKUP(K351,INVENTORY!$A$2:$N$92,6,FALSE)</f>
        <v>#N/A</v>
      </c>
    </row>
    <row r="356" spans="1:11" ht="6.95" customHeight="1" x14ac:dyDescent="0.25">
      <c r="A356" s="6"/>
      <c r="B356" s="5"/>
      <c r="C356" s="5"/>
      <c r="D356" s="5"/>
      <c r="E356" s="7"/>
      <c r="G356" s="6"/>
      <c r="H356" s="5"/>
      <c r="I356" s="5"/>
      <c r="J356" s="5"/>
      <c r="K356" s="7"/>
    </row>
    <row r="357" spans="1:11" x14ac:dyDescent="0.25">
      <c r="A357" s="182" t="s">
        <v>10</v>
      </c>
      <c r="B357" s="183"/>
      <c r="C357" s="83" t="s">
        <v>1</v>
      </c>
      <c r="D357" s="83" t="s">
        <v>9</v>
      </c>
      <c r="E357" s="68" t="s">
        <v>8</v>
      </c>
      <c r="G357" s="182" t="s">
        <v>10</v>
      </c>
      <c r="H357" s="183"/>
      <c r="I357" s="83" t="s">
        <v>1</v>
      </c>
      <c r="J357" s="83" t="s">
        <v>9</v>
      </c>
      <c r="K357" s="68" t="s">
        <v>8</v>
      </c>
    </row>
    <row r="358" spans="1:11" x14ac:dyDescent="0.25">
      <c r="A358" s="174" t="s">
        <v>96</v>
      </c>
      <c r="B358" s="175"/>
      <c r="C358" s="82" t="s">
        <v>13</v>
      </c>
      <c r="D358" s="9"/>
      <c r="E358" s="8"/>
      <c r="G358" s="174" t="s">
        <v>96</v>
      </c>
      <c r="H358" s="175"/>
      <c r="I358" s="82" t="s">
        <v>13</v>
      </c>
      <c r="J358" s="9"/>
      <c r="K358" s="8"/>
    </row>
    <row r="359" spans="1:11" x14ac:dyDescent="0.25">
      <c r="A359" s="174" t="s">
        <v>98</v>
      </c>
      <c r="B359" s="175"/>
      <c r="C359" s="82" t="s">
        <v>13</v>
      </c>
      <c r="D359" s="9"/>
      <c r="E359" s="8"/>
      <c r="G359" s="174" t="s">
        <v>98</v>
      </c>
      <c r="H359" s="175"/>
      <c r="I359" s="82" t="s">
        <v>13</v>
      </c>
      <c r="J359" s="9"/>
      <c r="K359" s="8"/>
    </row>
    <row r="360" spans="1:11" x14ac:dyDescent="0.25">
      <c r="A360" s="174" t="s">
        <v>97</v>
      </c>
      <c r="B360" s="175"/>
      <c r="C360" s="82" t="s">
        <v>13</v>
      </c>
      <c r="D360" s="9"/>
      <c r="E360" s="8"/>
      <c r="G360" s="174" t="s">
        <v>97</v>
      </c>
      <c r="H360" s="175"/>
      <c r="I360" s="82" t="s">
        <v>13</v>
      </c>
      <c r="J360" s="9"/>
      <c r="K360" s="8"/>
    </row>
    <row r="361" spans="1:11" x14ac:dyDescent="0.25">
      <c r="A361" s="174" t="s">
        <v>7</v>
      </c>
      <c r="B361" s="175"/>
      <c r="C361" s="82" t="s">
        <v>13</v>
      </c>
      <c r="D361" s="9"/>
      <c r="E361" s="8"/>
      <c r="G361" s="174" t="s">
        <v>7</v>
      </c>
      <c r="H361" s="175"/>
      <c r="I361" s="82" t="s">
        <v>13</v>
      </c>
      <c r="J361" s="9"/>
      <c r="K361" s="8"/>
    </row>
    <row r="362" spans="1:11" x14ac:dyDescent="0.25">
      <c r="A362" s="174" t="s">
        <v>99</v>
      </c>
      <c r="B362" s="175"/>
      <c r="C362" s="82" t="s">
        <v>13</v>
      </c>
      <c r="D362" s="9"/>
      <c r="E362" s="8"/>
      <c r="G362" s="174" t="s">
        <v>99</v>
      </c>
      <c r="H362" s="175"/>
      <c r="I362" s="82" t="s">
        <v>13</v>
      </c>
      <c r="J362" s="9"/>
      <c r="K362" s="8"/>
    </row>
    <row r="363" spans="1:11" x14ac:dyDescent="0.25">
      <c r="A363" s="174" t="s">
        <v>6</v>
      </c>
      <c r="B363" s="175"/>
      <c r="C363" s="82" t="s">
        <v>13</v>
      </c>
      <c r="D363" s="9"/>
      <c r="E363" s="8"/>
      <c r="G363" s="174" t="s">
        <v>6</v>
      </c>
      <c r="H363" s="175"/>
      <c r="I363" s="82" t="s">
        <v>13</v>
      </c>
      <c r="J363" s="9"/>
      <c r="K363" s="8"/>
    </row>
    <row r="364" spans="1:11" x14ac:dyDescent="0.25">
      <c r="A364" s="174"/>
      <c r="B364" s="175"/>
      <c r="C364" s="82"/>
      <c r="D364" s="9"/>
      <c r="E364" s="8"/>
      <c r="G364" s="174"/>
      <c r="H364" s="175"/>
      <c r="I364" s="82"/>
      <c r="J364" s="9"/>
      <c r="K364" s="8"/>
    </row>
    <row r="365" spans="1:11" x14ac:dyDescent="0.25">
      <c r="A365" s="174"/>
      <c r="B365" s="175"/>
      <c r="C365" s="82"/>
      <c r="D365" s="9"/>
      <c r="E365" s="8"/>
      <c r="G365" s="174"/>
      <c r="H365" s="175"/>
      <c r="I365" s="82"/>
      <c r="J365" s="9"/>
      <c r="K365" s="8"/>
    </row>
    <row r="366" spans="1:11" ht="15.75" thickBot="1" x14ac:dyDescent="0.3">
      <c r="A366" s="163" t="s">
        <v>14</v>
      </c>
      <c r="B366" s="164"/>
      <c r="C366" s="164"/>
      <c r="D366" s="164"/>
      <c r="E366" s="165"/>
      <c r="G366" s="163" t="s">
        <v>14</v>
      </c>
      <c r="H366" s="164"/>
      <c r="I366" s="164"/>
      <c r="J366" s="164"/>
      <c r="K366" s="165"/>
    </row>
    <row r="367" spans="1:11" ht="21.75" customHeight="1" x14ac:dyDescent="0.25">
      <c r="A367" s="69" t="s">
        <v>101</v>
      </c>
      <c r="B367" s="69" t="s">
        <v>5</v>
      </c>
      <c r="C367" s="69" t="s">
        <v>100</v>
      </c>
      <c r="D367" s="69" t="s">
        <v>108</v>
      </c>
      <c r="E367" s="69" t="s">
        <v>95</v>
      </c>
      <c r="G367" s="69" t="s">
        <v>101</v>
      </c>
      <c r="H367" s="69" t="s">
        <v>5</v>
      </c>
      <c r="I367" s="69" t="s">
        <v>100</v>
      </c>
      <c r="J367" s="69" t="s">
        <v>108</v>
      </c>
      <c r="K367" s="69" t="s">
        <v>95</v>
      </c>
    </row>
    <row r="368" spans="1:11" ht="15.75" thickBot="1" x14ac:dyDescent="0.3">
      <c r="A368" s="70"/>
      <c r="B368" s="70"/>
      <c r="C368" s="70" t="e">
        <f>VLOOKUP(E351,INVENTORY!$A$2:$N$92,7,FALSE)</f>
        <v>#N/A</v>
      </c>
      <c r="D368" s="70" t="e">
        <f>VLOOKUP(E351,INVENTORY!$A$2:$N$92,8,FALSE)</f>
        <v>#N/A</v>
      </c>
      <c r="E368" s="70" t="e">
        <f>VLOOKUP(E351,INVENTORY!$A$2:$N$92,9,FALSE)</f>
        <v>#N/A</v>
      </c>
      <c r="G368" s="70"/>
      <c r="H368" s="70"/>
      <c r="I368" s="70" t="e">
        <f>VLOOKUP(K351,INVENTORY!$A$2:$N$92,7,FALSE)</f>
        <v>#N/A</v>
      </c>
      <c r="J368" s="70" t="e">
        <f>VLOOKUP(K351,INVENTORY!$A$2:$N$92,8,FALSE)</f>
        <v>#N/A</v>
      </c>
      <c r="K368" s="70" t="e">
        <f>VLOOKUP(K351,INVENTORY!$A$2:$N$92,9,FALSE)</f>
        <v>#N/A</v>
      </c>
    </row>
    <row r="369" spans="1:11" ht="15.75" thickBot="1" x14ac:dyDescent="0.3">
      <c r="A369" s="6"/>
      <c r="B369" s="5"/>
      <c r="C369" s="5"/>
      <c r="D369" s="5"/>
      <c r="E369" s="7"/>
      <c r="G369" s="6"/>
      <c r="H369" s="5"/>
      <c r="I369" s="5"/>
      <c r="J369" s="5"/>
      <c r="K369" s="7"/>
    </row>
    <row r="370" spans="1:11" ht="18" customHeight="1" thickBot="1" x14ac:dyDescent="0.3">
      <c r="A370" s="6" t="s">
        <v>4</v>
      </c>
      <c r="B370" s="5"/>
      <c r="C370" s="166" t="e">
        <f>"Function Code: "&amp;VLOOKUP(E351,INVENTORY!$A$2:$Q$92,14,FALSE)</f>
        <v>#N/A</v>
      </c>
      <c r="D370" s="167"/>
      <c r="E370" s="168"/>
      <c r="G370" s="6" t="s">
        <v>4</v>
      </c>
      <c r="H370" s="5"/>
      <c r="I370" s="166" t="e">
        <f>"Function Code: "&amp;VLOOKUP(K351,INVENTORY!$A$2:$Q$92,14,FALSE)</f>
        <v>#N/A</v>
      </c>
      <c r="J370" s="167"/>
      <c r="K370" s="168"/>
    </row>
    <row r="371" spans="1:11" ht="15" customHeight="1" thickBot="1" x14ac:dyDescent="0.3">
      <c r="A371" s="6"/>
      <c r="B371" s="5"/>
      <c r="C371" s="169"/>
      <c r="D371" s="170"/>
      <c r="E371" s="171"/>
      <c r="G371" s="6"/>
      <c r="H371" s="5"/>
      <c r="I371" s="169"/>
      <c r="J371" s="170"/>
      <c r="K371" s="171"/>
    </row>
    <row r="372" spans="1:11" ht="15" customHeight="1" thickBot="1" x14ac:dyDescent="0.3">
      <c r="A372" s="6"/>
      <c r="B372" s="5"/>
      <c r="C372" s="169" t="e">
        <f>"Cosmetic Code: "&amp;VLOOKUP(E351,INVENTORY!$A$2:$Q$92,15,FALSE)</f>
        <v>#N/A</v>
      </c>
      <c r="D372" s="170"/>
      <c r="E372" s="171"/>
      <c r="G372" s="6"/>
      <c r="H372" s="5"/>
      <c r="I372" s="169" t="e">
        <f>"Cosmetic Code: "&amp;VLOOKUP(K351,INVENTORY!$A$2:$Q$92,15,FALSE)</f>
        <v>#N/A</v>
      </c>
      <c r="J372" s="170"/>
      <c r="K372" s="171"/>
    </row>
    <row r="373" spans="1:11" ht="15" customHeight="1" x14ac:dyDescent="0.25">
      <c r="A373" s="6"/>
      <c r="B373" s="5"/>
      <c r="C373" s="15"/>
      <c r="D373" s="16"/>
      <c r="E373" s="17"/>
      <c r="G373" s="6"/>
      <c r="H373" s="5"/>
      <c r="I373" s="15"/>
      <c r="J373" s="16"/>
      <c r="K373" s="17"/>
    </row>
    <row r="374" spans="1:11" ht="15" customHeight="1" x14ac:dyDescent="0.25">
      <c r="A374" s="4" t="s">
        <v>3</v>
      </c>
      <c r="B374" s="14" t="s">
        <v>2</v>
      </c>
      <c r="C374" s="15"/>
      <c r="D374" s="16"/>
      <c r="E374" s="17"/>
      <c r="G374" s="4" t="s">
        <v>3</v>
      </c>
      <c r="H374" s="14" t="s">
        <v>2</v>
      </c>
      <c r="I374" s="15"/>
      <c r="J374" s="16"/>
      <c r="K374" s="17"/>
    </row>
    <row r="375" spans="1:11" ht="15.75" customHeight="1" thickBot="1" x14ac:dyDescent="0.3">
      <c r="A375" s="12" t="s">
        <v>1</v>
      </c>
      <c r="B375" s="13" t="s">
        <v>1</v>
      </c>
      <c r="C375" s="18"/>
      <c r="D375" s="19"/>
      <c r="E375" s="20"/>
      <c r="G375" s="12" t="s">
        <v>1</v>
      </c>
      <c r="H375" s="13" t="s">
        <v>1</v>
      </c>
      <c r="I375" s="18"/>
      <c r="J375" s="19"/>
      <c r="K375" s="20"/>
    </row>
    <row r="376" spans="1:11" ht="15.75" thickBot="1" x14ac:dyDescent="0.3">
      <c r="A376" s="3" t="s">
        <v>0</v>
      </c>
      <c r="B376" s="2" t="s">
        <v>0</v>
      </c>
      <c r="C376" s="1"/>
      <c r="D376" s="172" t="s">
        <v>119</v>
      </c>
      <c r="E376" s="173"/>
      <c r="G376" s="3" t="s">
        <v>0</v>
      </c>
      <c r="H376" s="2" t="s">
        <v>0</v>
      </c>
      <c r="I376" s="1"/>
      <c r="J376" s="172" t="s">
        <v>119</v>
      </c>
      <c r="K376" s="173"/>
    </row>
    <row r="377" spans="1:11" ht="47.25" customHeight="1" thickBot="1" x14ac:dyDescent="0.3"/>
    <row r="378" spans="1:11" ht="15" customHeight="1" x14ac:dyDescent="0.25">
      <c r="A378" s="176" t="s">
        <v>105</v>
      </c>
      <c r="B378" s="177"/>
      <c r="C378" s="177"/>
      <c r="D378" s="177"/>
      <c r="E378" s="178"/>
      <c r="G378" s="176" t="s">
        <v>105</v>
      </c>
      <c r="H378" s="177"/>
      <c r="I378" s="177"/>
      <c r="J378" s="177"/>
      <c r="K378" s="178"/>
    </row>
    <row r="379" spans="1:11" ht="15.75" customHeight="1" thickBot="1" x14ac:dyDescent="0.3">
      <c r="A379" s="179"/>
      <c r="B379" s="180"/>
      <c r="C379" s="180"/>
      <c r="D379" s="180"/>
      <c r="E379" s="181"/>
      <c r="G379" s="179"/>
      <c r="H379" s="180"/>
      <c r="I379" s="180"/>
      <c r="J379" s="180"/>
      <c r="K379" s="181"/>
    </row>
    <row r="380" spans="1:11" ht="15.75" customHeight="1" thickBot="1" x14ac:dyDescent="0.3">
      <c r="A380" s="11"/>
      <c r="B380" s="10"/>
      <c r="C380" s="10"/>
      <c r="D380" s="33" t="s">
        <v>42</v>
      </c>
      <c r="E380" s="42">
        <f>'Data-PULLDOWNS'!$B$3*2+E351</f>
        <v>9</v>
      </c>
      <c r="G380" s="11"/>
      <c r="H380" s="10"/>
      <c r="I380" s="10"/>
      <c r="J380" s="33" t="s">
        <v>42</v>
      </c>
      <c r="K380" s="42">
        <f>'Data-PULLDOWNS'!$B$3*3+E351</f>
        <v>10</v>
      </c>
    </row>
    <row r="381" spans="1:11" ht="19.5" customHeight="1" x14ac:dyDescent="0.25">
      <c r="A381" s="34" t="s">
        <v>11</v>
      </c>
      <c r="B381" s="35" t="s">
        <v>15</v>
      </c>
      <c r="C381" s="36" t="s">
        <v>12</v>
      </c>
      <c r="D381" s="37">
        <f ca="1">NOW()</f>
        <v>45945.548046875003</v>
      </c>
      <c r="E381" s="38"/>
      <c r="G381" s="34" t="s">
        <v>11</v>
      </c>
      <c r="H381" s="35" t="s">
        <v>15</v>
      </c>
      <c r="I381" s="36" t="s">
        <v>12</v>
      </c>
      <c r="J381" s="37">
        <f ca="1">NOW()</f>
        <v>45945.548046875003</v>
      </c>
      <c r="K381" s="38"/>
    </row>
    <row r="382" spans="1:11" ht="15.95" customHeight="1" x14ac:dyDescent="0.25">
      <c r="A382" s="34" t="s">
        <v>39</v>
      </c>
      <c r="B382" s="35" t="s">
        <v>103</v>
      </c>
      <c r="C382" s="39" t="s">
        <v>38</v>
      </c>
      <c r="D382" s="40" t="e">
        <f>VLOOKUP(E380,INVENTORY!$A$2:$N$92,10,FALSE)</f>
        <v>#N/A</v>
      </c>
      <c r="E382" s="38"/>
      <c r="G382" s="34" t="s">
        <v>39</v>
      </c>
      <c r="H382" s="35" t="s">
        <v>103</v>
      </c>
      <c r="I382" s="39" t="s">
        <v>38</v>
      </c>
      <c r="J382" s="40" t="e">
        <f>VLOOKUP(K380,INVENTORY!$A$2:$N$92,10,FALSE)</f>
        <v>#N/A</v>
      </c>
      <c r="K382" s="38"/>
    </row>
    <row r="383" spans="1:11" ht="15.95" customHeight="1" x14ac:dyDescent="0.25">
      <c r="A383" s="34" t="str">
        <f>"Make: "</f>
        <v xml:space="preserve">Make: </v>
      </c>
      <c r="B383" s="35" t="e">
        <f>VLOOKUP(E380,INVENTORY!$A$2:$N$92,2,FALSE)</f>
        <v>#N/A</v>
      </c>
      <c r="C383" s="36" t="str">
        <f>"Model: "</f>
        <v xml:space="preserve">Model: </v>
      </c>
      <c r="D383" s="40" t="e">
        <f>VLOOKUP(E380,INVENTORY!$A$2:$N$92,3,FALSE)</f>
        <v>#N/A</v>
      </c>
      <c r="E383" s="38"/>
      <c r="G383" s="34" t="str">
        <f>"Make: "</f>
        <v xml:space="preserve">Make: </v>
      </c>
      <c r="H383" s="35" t="e">
        <f>VLOOKUP(K380,INVENTORY!$A$2:$N$92,2,FALSE)</f>
        <v>#N/A</v>
      </c>
      <c r="I383" s="36" t="str">
        <f>"Model: "</f>
        <v xml:space="preserve">Model: </v>
      </c>
      <c r="J383" s="40" t="e">
        <f>VLOOKUP(K380,INVENTORY!$A$2:$N$92,3,FALSE)</f>
        <v>#N/A</v>
      </c>
      <c r="K383" s="38"/>
    </row>
    <row r="384" spans="1:11" ht="15.95" customHeight="1" x14ac:dyDescent="0.25">
      <c r="A384" s="34" t="str">
        <f>"CPU/Speed: "</f>
        <v xml:space="preserve">CPU/Speed: </v>
      </c>
      <c r="B384" s="35" t="e">
        <f>VLOOKUP(E380,INVENTORY!$A$2:$N$92,4,FALSE)&amp;" / "&amp;VLOOKUP(E380,INVENTORY!$A$2:$N$92,5,FALSE)&amp;"GHz"</f>
        <v>#N/A</v>
      </c>
      <c r="C384" s="36"/>
      <c r="D384" s="36" t="str">
        <f>"Memory: "</f>
        <v xml:space="preserve">Memory: </v>
      </c>
      <c r="E384" s="71" t="e">
        <f>VLOOKUP(E380,INVENTORY!$A$2:$N$92,6,FALSE)</f>
        <v>#N/A</v>
      </c>
      <c r="G384" s="34" t="str">
        <f>"CPU/Speed: "</f>
        <v xml:space="preserve">CPU/Speed: </v>
      </c>
      <c r="H384" s="35" t="e">
        <f>VLOOKUP(K380,INVENTORY!$A$2:$N$92,4,FALSE)&amp;" / "&amp;VLOOKUP(K380,INVENTORY!$A$2:$N$92,5,FALSE)&amp;"GHz"</f>
        <v>#N/A</v>
      </c>
      <c r="I384" s="36"/>
      <c r="J384" s="36" t="str">
        <f>"Memory: "</f>
        <v xml:space="preserve">Memory: </v>
      </c>
      <c r="K384" s="71" t="e">
        <f>VLOOKUP(K380,INVENTORY!$A$2:$N$92,6,FALSE)</f>
        <v>#N/A</v>
      </c>
    </row>
    <row r="385" spans="1:11" ht="6.95" customHeight="1" x14ac:dyDescent="0.25">
      <c r="A385" s="6"/>
      <c r="B385" s="5"/>
      <c r="C385" s="5"/>
      <c r="D385" s="5"/>
      <c r="E385" s="7"/>
      <c r="G385" s="6"/>
      <c r="H385" s="5"/>
      <c r="I385" s="5"/>
      <c r="J385" s="5"/>
      <c r="K385" s="7"/>
    </row>
    <row r="386" spans="1:11" x14ac:dyDescent="0.25">
      <c r="A386" s="182" t="s">
        <v>10</v>
      </c>
      <c r="B386" s="183"/>
      <c r="C386" s="83" t="s">
        <v>1</v>
      </c>
      <c r="D386" s="83" t="s">
        <v>9</v>
      </c>
      <c r="E386" s="68" t="s">
        <v>8</v>
      </c>
      <c r="G386" s="182" t="s">
        <v>10</v>
      </c>
      <c r="H386" s="183"/>
      <c r="I386" s="83" t="s">
        <v>1</v>
      </c>
      <c r="J386" s="83" t="s">
        <v>9</v>
      </c>
      <c r="K386" s="68" t="s">
        <v>8</v>
      </c>
    </row>
    <row r="387" spans="1:11" x14ac:dyDescent="0.25">
      <c r="A387" s="174" t="s">
        <v>96</v>
      </c>
      <c r="B387" s="175"/>
      <c r="C387" s="82" t="s">
        <v>13</v>
      </c>
      <c r="D387" s="9"/>
      <c r="E387" s="8"/>
      <c r="G387" s="174" t="s">
        <v>96</v>
      </c>
      <c r="H387" s="175"/>
      <c r="I387" s="82" t="s">
        <v>13</v>
      </c>
      <c r="J387" s="9"/>
      <c r="K387" s="8"/>
    </row>
    <row r="388" spans="1:11" x14ac:dyDescent="0.25">
      <c r="A388" s="174" t="s">
        <v>98</v>
      </c>
      <c r="B388" s="175"/>
      <c r="C388" s="82" t="s">
        <v>13</v>
      </c>
      <c r="D388" s="9"/>
      <c r="E388" s="8"/>
      <c r="G388" s="174" t="s">
        <v>98</v>
      </c>
      <c r="H388" s="175"/>
      <c r="I388" s="82" t="s">
        <v>13</v>
      </c>
      <c r="J388" s="9"/>
      <c r="K388" s="8"/>
    </row>
    <row r="389" spans="1:11" x14ac:dyDescent="0.25">
      <c r="A389" s="174" t="s">
        <v>97</v>
      </c>
      <c r="B389" s="175"/>
      <c r="C389" s="82" t="s">
        <v>13</v>
      </c>
      <c r="D389" s="9"/>
      <c r="E389" s="8"/>
      <c r="G389" s="174" t="s">
        <v>97</v>
      </c>
      <c r="H389" s="175"/>
      <c r="I389" s="82" t="s">
        <v>13</v>
      </c>
      <c r="J389" s="9"/>
      <c r="K389" s="8"/>
    </row>
    <row r="390" spans="1:11" x14ac:dyDescent="0.25">
      <c r="A390" s="174" t="s">
        <v>7</v>
      </c>
      <c r="B390" s="175"/>
      <c r="C390" s="82" t="s">
        <v>13</v>
      </c>
      <c r="D390" s="9"/>
      <c r="E390" s="8"/>
      <c r="G390" s="174" t="s">
        <v>7</v>
      </c>
      <c r="H390" s="175"/>
      <c r="I390" s="82" t="s">
        <v>13</v>
      </c>
      <c r="J390" s="9"/>
      <c r="K390" s="8"/>
    </row>
    <row r="391" spans="1:11" x14ac:dyDescent="0.25">
      <c r="A391" s="174" t="s">
        <v>99</v>
      </c>
      <c r="B391" s="175"/>
      <c r="C391" s="82" t="s">
        <v>13</v>
      </c>
      <c r="D391" s="9"/>
      <c r="E391" s="8"/>
      <c r="G391" s="174" t="s">
        <v>99</v>
      </c>
      <c r="H391" s="175"/>
      <c r="I391" s="82" t="s">
        <v>13</v>
      </c>
      <c r="J391" s="9"/>
      <c r="K391" s="8"/>
    </row>
    <row r="392" spans="1:11" x14ac:dyDescent="0.25">
      <c r="A392" s="174" t="s">
        <v>6</v>
      </c>
      <c r="B392" s="175"/>
      <c r="C392" s="82" t="s">
        <v>13</v>
      </c>
      <c r="D392" s="9"/>
      <c r="E392" s="8"/>
      <c r="G392" s="174" t="s">
        <v>6</v>
      </c>
      <c r="H392" s="175"/>
      <c r="I392" s="82" t="s">
        <v>13</v>
      </c>
      <c r="J392" s="9"/>
      <c r="K392" s="8"/>
    </row>
    <row r="393" spans="1:11" x14ac:dyDescent="0.25">
      <c r="A393" s="174"/>
      <c r="B393" s="175"/>
      <c r="C393" s="82"/>
      <c r="D393" s="9"/>
      <c r="E393" s="8"/>
      <c r="G393" s="174"/>
      <c r="H393" s="175"/>
      <c r="I393" s="82"/>
      <c r="J393" s="9"/>
      <c r="K393" s="8"/>
    </row>
    <row r="394" spans="1:11" x14ac:dyDescent="0.25">
      <c r="A394" s="174"/>
      <c r="B394" s="175"/>
      <c r="C394" s="82"/>
      <c r="D394" s="9"/>
      <c r="E394" s="8"/>
      <c r="G394" s="174"/>
      <c r="H394" s="175"/>
      <c r="I394" s="82"/>
      <c r="J394" s="9"/>
      <c r="K394" s="8"/>
    </row>
    <row r="395" spans="1:11" ht="15.75" thickBot="1" x14ac:dyDescent="0.3">
      <c r="A395" s="163" t="s">
        <v>14</v>
      </c>
      <c r="B395" s="164"/>
      <c r="C395" s="164"/>
      <c r="D395" s="164"/>
      <c r="E395" s="165"/>
      <c r="G395" s="163" t="s">
        <v>14</v>
      </c>
      <c r="H395" s="164"/>
      <c r="I395" s="164"/>
      <c r="J395" s="164"/>
      <c r="K395" s="165"/>
    </row>
    <row r="396" spans="1:11" ht="21.75" customHeight="1" x14ac:dyDescent="0.25">
      <c r="A396" s="69" t="s">
        <v>101</v>
      </c>
      <c r="B396" s="69" t="s">
        <v>5</v>
      </c>
      <c r="C396" s="69" t="s">
        <v>100</v>
      </c>
      <c r="D396" s="69" t="s">
        <v>108</v>
      </c>
      <c r="E396" s="69" t="s">
        <v>95</v>
      </c>
      <c r="G396" s="69" t="s">
        <v>101</v>
      </c>
      <c r="H396" s="69" t="s">
        <v>5</v>
      </c>
      <c r="I396" s="69" t="s">
        <v>100</v>
      </c>
      <c r="J396" s="69" t="s">
        <v>108</v>
      </c>
      <c r="K396" s="69" t="s">
        <v>95</v>
      </c>
    </row>
    <row r="397" spans="1:11" ht="15.75" thickBot="1" x14ac:dyDescent="0.3">
      <c r="A397" s="70"/>
      <c r="B397" s="70"/>
      <c r="C397" s="70" t="e">
        <f>VLOOKUP(E380,INVENTORY!$A$2:$N$92,7,FALSE)</f>
        <v>#N/A</v>
      </c>
      <c r="D397" s="70" t="e">
        <f>VLOOKUP(E380,INVENTORY!$A$2:$N$92,8,FALSE)</f>
        <v>#N/A</v>
      </c>
      <c r="E397" s="70" t="e">
        <f>VLOOKUP(E380,INVENTORY!$A$2:$N$92,9,FALSE)</f>
        <v>#N/A</v>
      </c>
      <c r="G397" s="70"/>
      <c r="H397" s="70"/>
      <c r="I397" s="70" t="e">
        <f>VLOOKUP(K380,INVENTORY!$A$2:$N$92,7,FALSE)</f>
        <v>#N/A</v>
      </c>
      <c r="J397" s="70" t="e">
        <f>VLOOKUP(K380,INVENTORY!$A$2:$N$92,8,FALSE)</f>
        <v>#N/A</v>
      </c>
      <c r="K397" s="70" t="e">
        <f>VLOOKUP(K380,INVENTORY!$A$2:$N$92,9,FALSE)</f>
        <v>#N/A</v>
      </c>
    </row>
    <row r="398" spans="1:11" ht="15.75" thickBot="1" x14ac:dyDescent="0.3">
      <c r="A398" s="6"/>
      <c r="B398" s="5"/>
      <c r="C398" s="5"/>
      <c r="D398" s="5"/>
      <c r="E398" s="7"/>
      <c r="G398" s="6"/>
      <c r="H398" s="5"/>
      <c r="I398" s="5"/>
      <c r="J398" s="5"/>
      <c r="K398" s="7"/>
    </row>
    <row r="399" spans="1:11" ht="18" customHeight="1" thickBot="1" x14ac:dyDescent="0.3">
      <c r="A399" s="6" t="s">
        <v>4</v>
      </c>
      <c r="B399" s="5"/>
      <c r="C399" s="166" t="e">
        <f>"Function Code: "&amp;VLOOKUP(E380,INVENTORY!$A$2:$Q$92,14,FALSE)</f>
        <v>#N/A</v>
      </c>
      <c r="D399" s="167"/>
      <c r="E399" s="168"/>
      <c r="G399" s="6" t="s">
        <v>4</v>
      </c>
      <c r="H399" s="5"/>
      <c r="I399" s="166" t="e">
        <f>"Function Code: "&amp;VLOOKUP(K380,INVENTORY!$A$2:$Q$92,14,FALSE)</f>
        <v>#N/A</v>
      </c>
      <c r="J399" s="167"/>
      <c r="K399" s="168"/>
    </row>
    <row r="400" spans="1:11" ht="15" customHeight="1" thickBot="1" x14ac:dyDescent="0.3">
      <c r="A400" s="6"/>
      <c r="B400" s="5"/>
      <c r="C400" s="169"/>
      <c r="D400" s="170"/>
      <c r="E400" s="171"/>
      <c r="G400" s="6"/>
      <c r="H400" s="5"/>
      <c r="I400" s="169"/>
      <c r="J400" s="170"/>
      <c r="K400" s="171"/>
    </row>
    <row r="401" spans="1:11" ht="15" customHeight="1" thickBot="1" x14ac:dyDescent="0.3">
      <c r="A401" s="6"/>
      <c r="B401" s="5"/>
      <c r="C401" s="169" t="e">
        <f>"Cosmetic Code: "&amp;VLOOKUP(E380,INVENTORY!$A$2:$Q$92,15,FALSE)</f>
        <v>#N/A</v>
      </c>
      <c r="D401" s="170"/>
      <c r="E401" s="171"/>
      <c r="G401" s="6"/>
      <c r="H401" s="5"/>
      <c r="I401" s="169" t="e">
        <f>"Cosmetic Code: "&amp;VLOOKUP(K380,INVENTORY!$A$2:$Q$92,15,FALSE)</f>
        <v>#N/A</v>
      </c>
      <c r="J401" s="170"/>
      <c r="K401" s="171"/>
    </row>
    <row r="402" spans="1:11" ht="15" customHeight="1" x14ac:dyDescent="0.25">
      <c r="A402" s="6"/>
      <c r="B402" s="5"/>
      <c r="C402" s="15"/>
      <c r="D402" s="16"/>
      <c r="E402" s="17"/>
      <c r="G402" s="6"/>
      <c r="H402" s="5"/>
      <c r="I402" s="15"/>
      <c r="J402" s="16"/>
      <c r="K402" s="17"/>
    </row>
    <row r="403" spans="1:11" ht="15" customHeight="1" x14ac:dyDescent="0.25">
      <c r="A403" s="4" t="s">
        <v>3</v>
      </c>
      <c r="B403" s="14" t="s">
        <v>2</v>
      </c>
      <c r="C403" s="15"/>
      <c r="D403" s="16"/>
      <c r="E403" s="17"/>
      <c r="G403" s="4" t="s">
        <v>3</v>
      </c>
      <c r="H403" s="14" t="s">
        <v>2</v>
      </c>
      <c r="I403" s="15"/>
      <c r="J403" s="16"/>
      <c r="K403" s="17"/>
    </row>
    <row r="404" spans="1:11" ht="15.75" customHeight="1" thickBot="1" x14ac:dyDescent="0.3">
      <c r="A404" s="12" t="s">
        <v>1</v>
      </c>
      <c r="B404" s="13" t="s">
        <v>1</v>
      </c>
      <c r="C404" s="18"/>
      <c r="D404" s="19"/>
      <c r="E404" s="20"/>
      <c r="G404" s="12" t="s">
        <v>1</v>
      </c>
      <c r="H404" s="13" t="s">
        <v>1</v>
      </c>
      <c r="I404" s="18"/>
      <c r="J404" s="19"/>
      <c r="K404" s="20"/>
    </row>
    <row r="405" spans="1:11" ht="15.75" thickBot="1" x14ac:dyDescent="0.3">
      <c r="A405" s="3" t="s">
        <v>0</v>
      </c>
      <c r="B405" s="2" t="s">
        <v>0</v>
      </c>
      <c r="C405" s="1"/>
      <c r="D405" s="172" t="s">
        <v>119</v>
      </c>
      <c r="E405" s="173"/>
      <c r="G405" s="3" t="s">
        <v>0</v>
      </c>
      <c r="H405" s="2" t="s">
        <v>0</v>
      </c>
      <c r="I405" s="1"/>
      <c r="J405" s="172" t="s">
        <v>119</v>
      </c>
      <c r="K405" s="173"/>
    </row>
    <row r="406" spans="1:11" ht="15.75" thickBot="1" x14ac:dyDescent="0.3"/>
    <row r="407" spans="1:11" ht="15" customHeight="1" x14ac:dyDescent="0.25">
      <c r="A407" s="176" t="s">
        <v>105</v>
      </c>
      <c r="B407" s="177"/>
      <c r="C407" s="177"/>
      <c r="D407" s="177"/>
      <c r="E407" s="178"/>
      <c r="G407" s="176" t="s">
        <v>105</v>
      </c>
      <c r="H407" s="177"/>
      <c r="I407" s="177"/>
      <c r="J407" s="177"/>
      <c r="K407" s="178"/>
    </row>
    <row r="408" spans="1:11" ht="15.75" customHeight="1" thickBot="1" x14ac:dyDescent="0.3">
      <c r="A408" s="179"/>
      <c r="B408" s="180"/>
      <c r="C408" s="180"/>
      <c r="D408" s="180"/>
      <c r="E408" s="181"/>
      <c r="G408" s="179"/>
      <c r="H408" s="180"/>
      <c r="I408" s="180"/>
      <c r="J408" s="180"/>
      <c r="K408" s="181"/>
    </row>
    <row r="409" spans="1:11" ht="15.75" customHeight="1" thickBot="1" x14ac:dyDescent="0.3">
      <c r="A409" s="11"/>
      <c r="B409" s="10"/>
      <c r="C409" s="10"/>
      <c r="D409" s="33" t="s">
        <v>42</v>
      </c>
      <c r="E409" s="42">
        <f>E351+1</f>
        <v>8</v>
      </c>
      <c r="G409" s="11"/>
      <c r="H409" s="10"/>
      <c r="I409" s="10"/>
      <c r="J409" s="33" t="s">
        <v>42</v>
      </c>
      <c r="K409" s="42">
        <f>'Data-PULLDOWNS'!$B$3+E409</f>
        <v>9</v>
      </c>
    </row>
    <row r="410" spans="1:11" ht="19.5" customHeight="1" x14ac:dyDescent="0.25">
      <c r="A410" s="34" t="s">
        <v>11</v>
      </c>
      <c r="B410" s="35" t="s">
        <v>15</v>
      </c>
      <c r="C410" s="36" t="s">
        <v>12</v>
      </c>
      <c r="D410" s="37">
        <f ca="1">NOW()</f>
        <v>45945.548046875003</v>
      </c>
      <c r="E410" s="38"/>
      <c r="G410" s="34" t="s">
        <v>11</v>
      </c>
      <c r="H410" s="35" t="s">
        <v>15</v>
      </c>
      <c r="I410" s="36" t="s">
        <v>12</v>
      </c>
      <c r="J410" s="37">
        <f ca="1">NOW()</f>
        <v>45945.548046875003</v>
      </c>
      <c r="K410" s="38"/>
    </row>
    <row r="411" spans="1:11" ht="15.95" customHeight="1" x14ac:dyDescent="0.25">
      <c r="A411" s="34" t="s">
        <v>39</v>
      </c>
      <c r="B411" s="35" t="s">
        <v>103</v>
      </c>
      <c r="C411" s="39" t="s">
        <v>38</v>
      </c>
      <c r="D411" s="40" t="e">
        <f>VLOOKUP(E409,INVENTORY!$A$2:$N$92,10,FALSE)</f>
        <v>#N/A</v>
      </c>
      <c r="E411" s="38"/>
      <c r="G411" s="34" t="s">
        <v>39</v>
      </c>
      <c r="H411" s="35" t="s">
        <v>103</v>
      </c>
      <c r="I411" s="39" t="s">
        <v>38</v>
      </c>
      <c r="J411" s="40" t="e">
        <f>VLOOKUP(K409,INVENTORY!$A$2:$N$92,10,FALSE)</f>
        <v>#N/A</v>
      </c>
      <c r="K411" s="38"/>
    </row>
    <row r="412" spans="1:11" ht="15.95" customHeight="1" x14ac:dyDescent="0.25">
      <c r="A412" s="34" t="str">
        <f>"Make: "</f>
        <v xml:space="preserve">Make: </v>
      </c>
      <c r="B412" s="35" t="e">
        <f>VLOOKUP(E409,INVENTORY!$A$2:$N$92,2,FALSE)</f>
        <v>#N/A</v>
      </c>
      <c r="C412" s="36" t="str">
        <f>"Model: "</f>
        <v xml:space="preserve">Model: </v>
      </c>
      <c r="D412" s="40" t="e">
        <f>VLOOKUP(E409,INVENTORY!$A$2:$N$92,3,FALSE)</f>
        <v>#N/A</v>
      </c>
      <c r="E412" s="38"/>
      <c r="G412" s="34" t="str">
        <f>"Make: "</f>
        <v xml:space="preserve">Make: </v>
      </c>
      <c r="H412" s="35" t="e">
        <f>VLOOKUP(K409,INVENTORY!$A$2:$N$92,2,FALSE)</f>
        <v>#N/A</v>
      </c>
      <c r="I412" s="36" t="str">
        <f>"Model: "</f>
        <v xml:space="preserve">Model: </v>
      </c>
      <c r="J412" s="40" t="e">
        <f>VLOOKUP(K409,INVENTORY!$A$2:$N$92,3,FALSE)</f>
        <v>#N/A</v>
      </c>
      <c r="K412" s="38"/>
    </row>
    <row r="413" spans="1:11" ht="15.95" customHeight="1" x14ac:dyDescent="0.25">
      <c r="A413" s="34" t="str">
        <f>"CPU/Speed: "</f>
        <v xml:space="preserve">CPU/Speed: </v>
      </c>
      <c r="B413" s="35" t="e">
        <f>VLOOKUP(E409,INVENTORY!$A$2:$N$92,4,FALSE)&amp;" / "&amp;VLOOKUP(E409,INVENTORY!$A$2:$N$92,5,FALSE)&amp;"GHz"</f>
        <v>#N/A</v>
      </c>
      <c r="C413" s="36"/>
      <c r="D413" s="36" t="str">
        <f>"Memory: "</f>
        <v xml:space="preserve">Memory: </v>
      </c>
      <c r="E413" s="41" t="e">
        <f>VLOOKUP(E409,INVENTORY!$A$2:$N$92,6,FALSE)</f>
        <v>#N/A</v>
      </c>
      <c r="G413" s="34" t="str">
        <f>"CPU/Speed: "</f>
        <v xml:space="preserve">CPU/Speed: </v>
      </c>
      <c r="H413" s="35" t="e">
        <f>VLOOKUP(K409,INVENTORY!$A$2:$N$92,4,FALSE)&amp;" / "&amp;VLOOKUP(K409,INVENTORY!$A$2:$N$92,5,FALSE)&amp;"GHz"</f>
        <v>#N/A</v>
      </c>
      <c r="I413" s="36"/>
      <c r="J413" s="36" t="str">
        <f>"Memory: "</f>
        <v xml:space="preserve">Memory: </v>
      </c>
      <c r="K413" s="71" t="e">
        <f>VLOOKUP(K409,INVENTORY!$A$2:$N$92,6,FALSE)</f>
        <v>#N/A</v>
      </c>
    </row>
    <row r="414" spans="1:11" ht="6.95" customHeight="1" x14ac:dyDescent="0.25">
      <c r="A414" s="6"/>
      <c r="B414" s="5"/>
      <c r="C414" s="5"/>
      <c r="D414" s="5"/>
      <c r="E414" s="7"/>
      <c r="G414" s="6"/>
      <c r="H414" s="5"/>
      <c r="I414" s="5"/>
      <c r="J414" s="5"/>
      <c r="K414" s="7"/>
    </row>
    <row r="415" spans="1:11" x14ac:dyDescent="0.25">
      <c r="A415" s="182" t="s">
        <v>10</v>
      </c>
      <c r="B415" s="183"/>
      <c r="C415" s="83" t="s">
        <v>1</v>
      </c>
      <c r="D415" s="83" t="s">
        <v>9</v>
      </c>
      <c r="E415" s="68" t="s">
        <v>8</v>
      </c>
      <c r="G415" s="182" t="s">
        <v>10</v>
      </c>
      <c r="H415" s="183"/>
      <c r="I415" s="83" t="s">
        <v>1</v>
      </c>
      <c r="J415" s="83" t="s">
        <v>9</v>
      </c>
      <c r="K415" s="68" t="s">
        <v>8</v>
      </c>
    </row>
    <row r="416" spans="1:11" x14ac:dyDescent="0.25">
      <c r="A416" s="174" t="s">
        <v>96</v>
      </c>
      <c r="B416" s="175"/>
      <c r="C416" s="82" t="s">
        <v>13</v>
      </c>
      <c r="D416" s="9"/>
      <c r="E416" s="8"/>
      <c r="G416" s="174" t="s">
        <v>96</v>
      </c>
      <c r="H416" s="175"/>
      <c r="I416" s="82" t="s">
        <v>13</v>
      </c>
      <c r="J416" s="9"/>
      <c r="K416" s="8"/>
    </row>
    <row r="417" spans="1:11" x14ac:dyDescent="0.25">
      <c r="A417" s="174" t="s">
        <v>98</v>
      </c>
      <c r="B417" s="175"/>
      <c r="C417" s="82" t="s">
        <v>13</v>
      </c>
      <c r="D417" s="9"/>
      <c r="E417" s="8"/>
      <c r="G417" s="174" t="s">
        <v>98</v>
      </c>
      <c r="H417" s="175"/>
      <c r="I417" s="82" t="s">
        <v>13</v>
      </c>
      <c r="J417" s="9"/>
      <c r="K417" s="8"/>
    </row>
    <row r="418" spans="1:11" x14ac:dyDescent="0.25">
      <c r="A418" s="174" t="s">
        <v>97</v>
      </c>
      <c r="B418" s="175"/>
      <c r="C418" s="82" t="s">
        <v>13</v>
      </c>
      <c r="D418" s="9"/>
      <c r="E418" s="8"/>
      <c r="G418" s="174" t="s">
        <v>97</v>
      </c>
      <c r="H418" s="175"/>
      <c r="I418" s="82" t="s">
        <v>13</v>
      </c>
      <c r="J418" s="9"/>
      <c r="K418" s="8"/>
    </row>
    <row r="419" spans="1:11" x14ac:dyDescent="0.25">
      <c r="A419" s="174" t="s">
        <v>7</v>
      </c>
      <c r="B419" s="175"/>
      <c r="C419" s="82" t="s">
        <v>13</v>
      </c>
      <c r="D419" s="9"/>
      <c r="E419" s="8"/>
      <c r="G419" s="174" t="s">
        <v>7</v>
      </c>
      <c r="H419" s="175"/>
      <c r="I419" s="82" t="s">
        <v>13</v>
      </c>
      <c r="J419" s="9"/>
      <c r="K419" s="8"/>
    </row>
    <row r="420" spans="1:11" x14ac:dyDescent="0.25">
      <c r="A420" s="174" t="s">
        <v>99</v>
      </c>
      <c r="B420" s="175"/>
      <c r="C420" s="82" t="s">
        <v>13</v>
      </c>
      <c r="D420" s="9"/>
      <c r="E420" s="8"/>
      <c r="G420" s="174" t="s">
        <v>99</v>
      </c>
      <c r="H420" s="175"/>
      <c r="I420" s="82" t="s">
        <v>13</v>
      </c>
      <c r="J420" s="9"/>
      <c r="K420" s="8"/>
    </row>
    <row r="421" spans="1:11" x14ac:dyDescent="0.25">
      <c r="A421" s="174" t="s">
        <v>6</v>
      </c>
      <c r="B421" s="175"/>
      <c r="C421" s="82" t="s">
        <v>13</v>
      </c>
      <c r="D421" s="9"/>
      <c r="E421" s="8"/>
      <c r="G421" s="174" t="s">
        <v>6</v>
      </c>
      <c r="H421" s="175"/>
      <c r="I421" s="82" t="s">
        <v>13</v>
      </c>
      <c r="J421" s="9"/>
      <c r="K421" s="8"/>
    </row>
    <row r="422" spans="1:11" x14ac:dyDescent="0.25">
      <c r="A422" s="174"/>
      <c r="B422" s="175"/>
      <c r="C422" s="82"/>
      <c r="D422" s="9"/>
      <c r="E422" s="8"/>
      <c r="G422" s="174"/>
      <c r="H422" s="175"/>
      <c r="I422" s="82"/>
      <c r="J422" s="9"/>
      <c r="K422" s="8"/>
    </row>
    <row r="423" spans="1:11" x14ac:dyDescent="0.25">
      <c r="A423" s="174"/>
      <c r="B423" s="175"/>
      <c r="C423" s="82"/>
      <c r="D423" s="9"/>
      <c r="E423" s="8"/>
      <c r="G423" s="174"/>
      <c r="H423" s="175"/>
      <c r="I423" s="82"/>
      <c r="J423" s="9"/>
      <c r="K423" s="8"/>
    </row>
    <row r="424" spans="1:11" ht="15.75" thickBot="1" x14ac:dyDescent="0.3">
      <c r="A424" s="163" t="s">
        <v>14</v>
      </c>
      <c r="B424" s="164"/>
      <c r="C424" s="164"/>
      <c r="D424" s="164"/>
      <c r="E424" s="165"/>
      <c r="G424" s="163" t="s">
        <v>14</v>
      </c>
      <c r="H424" s="164"/>
      <c r="I424" s="164"/>
      <c r="J424" s="164"/>
      <c r="K424" s="165"/>
    </row>
    <row r="425" spans="1:11" ht="21.75" customHeight="1" x14ac:dyDescent="0.25">
      <c r="A425" s="69" t="s">
        <v>101</v>
      </c>
      <c r="B425" s="69" t="s">
        <v>5</v>
      </c>
      <c r="C425" s="69" t="s">
        <v>100</v>
      </c>
      <c r="D425" s="69" t="s">
        <v>108</v>
      </c>
      <c r="E425" s="69" t="s">
        <v>95</v>
      </c>
      <c r="G425" s="69" t="s">
        <v>101</v>
      </c>
      <c r="H425" s="69" t="s">
        <v>5</v>
      </c>
      <c r="I425" s="69" t="s">
        <v>100</v>
      </c>
      <c r="J425" s="69" t="s">
        <v>108</v>
      </c>
      <c r="K425" s="69" t="s">
        <v>95</v>
      </c>
    </row>
    <row r="426" spans="1:11" ht="15.75" thickBot="1" x14ac:dyDescent="0.3">
      <c r="A426" s="70"/>
      <c r="B426" s="70"/>
      <c r="C426" s="70" t="e">
        <f>VLOOKUP(E409,INVENTORY!$A$2:$N$92,7,FALSE)</f>
        <v>#N/A</v>
      </c>
      <c r="D426" s="70" t="e">
        <f>VLOOKUP(E409,INVENTORY!$A$2:$N$92,8,FALSE)</f>
        <v>#N/A</v>
      </c>
      <c r="E426" s="70" t="e">
        <f>VLOOKUP(E409,INVENTORY!$A$2:$N$92,9,FALSE)</f>
        <v>#N/A</v>
      </c>
      <c r="G426" s="70"/>
      <c r="H426" s="70"/>
      <c r="I426" s="70" t="e">
        <f>VLOOKUP(K409,INVENTORY!$A$2:$N$92,7,FALSE)</f>
        <v>#N/A</v>
      </c>
      <c r="J426" s="70" t="e">
        <f>VLOOKUP(K409,INVENTORY!$A$2:$N$92,8,FALSE)</f>
        <v>#N/A</v>
      </c>
      <c r="K426" s="70" t="e">
        <f>VLOOKUP(K409,INVENTORY!$A$2:$N$92,9,FALSE)</f>
        <v>#N/A</v>
      </c>
    </row>
    <row r="427" spans="1:11" ht="15.75" thickBot="1" x14ac:dyDescent="0.3">
      <c r="A427" s="6"/>
      <c r="B427" s="5"/>
      <c r="C427" s="5"/>
      <c r="D427" s="5"/>
      <c r="E427" s="7"/>
      <c r="G427" s="6"/>
      <c r="H427" s="5"/>
      <c r="I427" s="5"/>
      <c r="J427" s="5"/>
      <c r="K427" s="7"/>
    </row>
    <row r="428" spans="1:11" ht="18" customHeight="1" thickBot="1" x14ac:dyDescent="0.3">
      <c r="A428" s="6" t="s">
        <v>4</v>
      </c>
      <c r="B428" s="5"/>
      <c r="C428" s="166" t="e">
        <f>"Function Code: "&amp;VLOOKUP(E409,INVENTORY!$A$2:$Q$92,14,FALSE)</f>
        <v>#N/A</v>
      </c>
      <c r="D428" s="167"/>
      <c r="E428" s="168"/>
      <c r="G428" s="6" t="s">
        <v>4</v>
      </c>
      <c r="H428" s="5"/>
      <c r="I428" s="166" t="e">
        <f>"Function Code: "&amp;VLOOKUP(K409,INVENTORY!$A$2:$Q$92,14,FALSE)</f>
        <v>#N/A</v>
      </c>
      <c r="J428" s="167"/>
      <c r="K428" s="168"/>
    </row>
    <row r="429" spans="1:11" ht="15" customHeight="1" thickBot="1" x14ac:dyDescent="0.3">
      <c r="A429" s="6"/>
      <c r="B429" s="5"/>
      <c r="C429" s="169"/>
      <c r="D429" s="170"/>
      <c r="E429" s="171"/>
      <c r="G429" s="6"/>
      <c r="H429" s="5"/>
      <c r="I429" s="169"/>
      <c r="J429" s="170"/>
      <c r="K429" s="171"/>
    </row>
    <row r="430" spans="1:11" ht="15" customHeight="1" thickBot="1" x14ac:dyDescent="0.3">
      <c r="A430" s="6"/>
      <c r="B430" s="5"/>
      <c r="C430" s="169" t="e">
        <f>"Cosmetic Code: "&amp;VLOOKUP(E409,INVENTORY!$A$2:$Q$92,15,FALSE)</f>
        <v>#N/A</v>
      </c>
      <c r="D430" s="170"/>
      <c r="E430" s="171"/>
      <c r="G430" s="6"/>
      <c r="H430" s="5"/>
      <c r="I430" s="169" t="e">
        <f>"Cosmetic Code: "&amp;VLOOKUP(K409,INVENTORY!$A$2:$Q$92,15,FALSE)</f>
        <v>#N/A</v>
      </c>
      <c r="J430" s="170"/>
      <c r="K430" s="171"/>
    </row>
    <row r="431" spans="1:11" ht="15" customHeight="1" x14ac:dyDescent="0.25">
      <c r="A431" s="6"/>
      <c r="B431" s="5"/>
      <c r="C431" s="15"/>
      <c r="D431" s="16"/>
      <c r="E431" s="17"/>
      <c r="G431" s="6"/>
      <c r="H431" s="5"/>
      <c r="I431" s="15"/>
      <c r="J431" s="16"/>
      <c r="K431" s="17"/>
    </row>
    <row r="432" spans="1:11" ht="15" customHeight="1" x14ac:dyDescent="0.25">
      <c r="A432" s="4" t="s">
        <v>3</v>
      </c>
      <c r="B432" s="14" t="s">
        <v>2</v>
      </c>
      <c r="C432" s="15"/>
      <c r="D432" s="16"/>
      <c r="E432" s="17"/>
      <c r="G432" s="4" t="s">
        <v>3</v>
      </c>
      <c r="H432" s="14" t="s">
        <v>2</v>
      </c>
      <c r="I432" s="15"/>
      <c r="J432" s="16"/>
      <c r="K432" s="17"/>
    </row>
    <row r="433" spans="1:11" ht="15.75" customHeight="1" thickBot="1" x14ac:dyDescent="0.3">
      <c r="A433" s="12" t="s">
        <v>1</v>
      </c>
      <c r="B433" s="13" t="s">
        <v>1</v>
      </c>
      <c r="C433" s="18"/>
      <c r="D433" s="19"/>
      <c r="E433" s="20"/>
      <c r="G433" s="12" t="s">
        <v>1</v>
      </c>
      <c r="H433" s="13" t="s">
        <v>1</v>
      </c>
      <c r="I433" s="18"/>
      <c r="J433" s="19"/>
      <c r="K433" s="20"/>
    </row>
    <row r="434" spans="1:11" ht="15.75" thickBot="1" x14ac:dyDescent="0.3">
      <c r="A434" s="3" t="s">
        <v>0</v>
      </c>
      <c r="B434" s="2" t="s">
        <v>0</v>
      </c>
      <c r="C434" s="1"/>
      <c r="D434" s="172" t="s">
        <v>119</v>
      </c>
      <c r="E434" s="173"/>
      <c r="G434" s="3" t="s">
        <v>0</v>
      </c>
      <c r="H434" s="2" t="s">
        <v>0</v>
      </c>
      <c r="I434" s="1"/>
      <c r="J434" s="172" t="s">
        <v>119</v>
      </c>
      <c r="K434" s="173"/>
    </row>
    <row r="435" spans="1:11" ht="47.25" customHeight="1" thickBot="1" x14ac:dyDescent="0.3"/>
    <row r="436" spans="1:11" ht="15" customHeight="1" x14ac:dyDescent="0.25">
      <c r="A436" s="176" t="s">
        <v>105</v>
      </c>
      <c r="B436" s="177"/>
      <c r="C436" s="177"/>
      <c r="D436" s="177"/>
      <c r="E436" s="178"/>
      <c r="G436" s="176" t="s">
        <v>105</v>
      </c>
      <c r="H436" s="177"/>
      <c r="I436" s="177"/>
      <c r="J436" s="177"/>
      <c r="K436" s="178"/>
    </row>
    <row r="437" spans="1:11" ht="15.75" customHeight="1" thickBot="1" x14ac:dyDescent="0.3">
      <c r="A437" s="179"/>
      <c r="B437" s="180"/>
      <c r="C437" s="180"/>
      <c r="D437" s="180"/>
      <c r="E437" s="181"/>
      <c r="G437" s="179"/>
      <c r="H437" s="180"/>
      <c r="I437" s="180"/>
      <c r="J437" s="180"/>
      <c r="K437" s="181"/>
    </row>
    <row r="438" spans="1:11" ht="15.75" customHeight="1" thickBot="1" x14ac:dyDescent="0.3">
      <c r="A438" s="11"/>
      <c r="B438" s="10"/>
      <c r="C438" s="10"/>
      <c r="D438" s="33" t="s">
        <v>42</v>
      </c>
      <c r="E438" s="42">
        <f>'Data-PULLDOWNS'!$B$3*2+E409</f>
        <v>10</v>
      </c>
      <c r="G438" s="11"/>
      <c r="H438" s="10"/>
      <c r="I438" s="10"/>
      <c r="J438" s="33" t="s">
        <v>42</v>
      </c>
      <c r="K438" s="42">
        <f>'Data-PULLDOWNS'!$B$3*3+E409</f>
        <v>11</v>
      </c>
    </row>
    <row r="439" spans="1:11" ht="19.5" customHeight="1" x14ac:dyDescent="0.25">
      <c r="A439" s="34" t="s">
        <v>11</v>
      </c>
      <c r="B439" s="35" t="s">
        <v>15</v>
      </c>
      <c r="C439" s="36" t="s">
        <v>12</v>
      </c>
      <c r="D439" s="37">
        <f ca="1">NOW()</f>
        <v>45945.548046875003</v>
      </c>
      <c r="E439" s="38"/>
      <c r="G439" s="34" t="s">
        <v>11</v>
      </c>
      <c r="H439" s="35" t="s">
        <v>15</v>
      </c>
      <c r="I439" s="36" t="s">
        <v>12</v>
      </c>
      <c r="J439" s="37">
        <f ca="1">NOW()</f>
        <v>45945.548046875003</v>
      </c>
      <c r="K439" s="38"/>
    </row>
    <row r="440" spans="1:11" ht="15.95" customHeight="1" x14ac:dyDescent="0.25">
      <c r="A440" s="34" t="s">
        <v>39</v>
      </c>
      <c r="B440" s="35" t="s">
        <v>103</v>
      </c>
      <c r="C440" s="39" t="s">
        <v>38</v>
      </c>
      <c r="D440" s="40" t="e">
        <f>VLOOKUP(E438,INVENTORY!$A$2:$N$92,10,FALSE)</f>
        <v>#N/A</v>
      </c>
      <c r="E440" s="38"/>
      <c r="G440" s="34" t="s">
        <v>39</v>
      </c>
      <c r="H440" s="35" t="s">
        <v>103</v>
      </c>
      <c r="I440" s="39" t="s">
        <v>38</v>
      </c>
      <c r="J440" s="40" t="e">
        <f>VLOOKUP(K438,INVENTORY!$A$2:$N$92,10,FALSE)</f>
        <v>#N/A</v>
      </c>
      <c r="K440" s="38"/>
    </row>
    <row r="441" spans="1:11" ht="15.95" customHeight="1" x14ac:dyDescent="0.25">
      <c r="A441" s="34" t="str">
        <f>"Make: "</f>
        <v xml:space="preserve">Make: </v>
      </c>
      <c r="B441" s="35" t="e">
        <f>VLOOKUP(E438,INVENTORY!$A$2:$N$92,2,FALSE)</f>
        <v>#N/A</v>
      </c>
      <c r="C441" s="36" t="str">
        <f>"Model: "</f>
        <v xml:space="preserve">Model: </v>
      </c>
      <c r="D441" s="40" t="e">
        <f>VLOOKUP(E438,INVENTORY!$A$2:$N$92,3,FALSE)</f>
        <v>#N/A</v>
      </c>
      <c r="E441" s="38"/>
      <c r="G441" s="34" t="str">
        <f>"Make: "</f>
        <v xml:space="preserve">Make: </v>
      </c>
      <c r="H441" s="35" t="e">
        <f>VLOOKUP(K438,INVENTORY!$A$2:$N$92,2,FALSE)</f>
        <v>#N/A</v>
      </c>
      <c r="I441" s="36" t="str">
        <f>"Model: "</f>
        <v xml:space="preserve">Model: </v>
      </c>
      <c r="J441" s="40" t="e">
        <f>VLOOKUP(K438,INVENTORY!$A$2:$N$92,3,FALSE)</f>
        <v>#N/A</v>
      </c>
      <c r="K441" s="38"/>
    </row>
    <row r="442" spans="1:11" ht="15.95" customHeight="1" x14ac:dyDescent="0.25">
      <c r="A442" s="34" t="str">
        <f>"CPU/Speed: "</f>
        <v xml:space="preserve">CPU/Speed: </v>
      </c>
      <c r="B442" s="35" t="e">
        <f>VLOOKUP(E438,INVENTORY!$A$2:$N$92,4,FALSE)&amp;" / "&amp;VLOOKUP(E438,INVENTORY!$A$2:$N$92,5,FALSE)&amp;"GHz"</f>
        <v>#N/A</v>
      </c>
      <c r="C442" s="36"/>
      <c r="D442" s="36" t="str">
        <f>"Memory: "</f>
        <v xml:space="preserve">Memory: </v>
      </c>
      <c r="E442" s="71" t="e">
        <f>VLOOKUP(E438,INVENTORY!$A$2:$N$92,6,FALSE)</f>
        <v>#N/A</v>
      </c>
      <c r="G442" s="34" t="str">
        <f>"CPU/Speed: "</f>
        <v xml:space="preserve">CPU/Speed: </v>
      </c>
      <c r="H442" s="35" t="e">
        <f>VLOOKUP(K438,INVENTORY!$A$2:$N$92,4,FALSE)&amp;" / "&amp;VLOOKUP(K438,INVENTORY!$A$2:$N$92,5,FALSE)&amp;"GHz"</f>
        <v>#N/A</v>
      </c>
      <c r="I442" s="36"/>
      <c r="J442" s="36" t="str">
        <f>"Memory: "</f>
        <v xml:space="preserve">Memory: </v>
      </c>
      <c r="K442" s="71" t="e">
        <f>VLOOKUP(K438,INVENTORY!$A$2:$N$92,6,FALSE)</f>
        <v>#N/A</v>
      </c>
    </row>
    <row r="443" spans="1:11" ht="6.95" customHeight="1" x14ac:dyDescent="0.25">
      <c r="A443" s="6"/>
      <c r="B443" s="5"/>
      <c r="C443" s="5"/>
      <c r="D443" s="5"/>
      <c r="E443" s="7"/>
      <c r="G443" s="6"/>
      <c r="H443" s="5"/>
      <c r="I443" s="5"/>
      <c r="J443" s="5"/>
      <c r="K443" s="7"/>
    </row>
    <row r="444" spans="1:11" x14ac:dyDescent="0.25">
      <c r="A444" s="182" t="s">
        <v>10</v>
      </c>
      <c r="B444" s="183"/>
      <c r="C444" s="83" t="s">
        <v>1</v>
      </c>
      <c r="D444" s="83" t="s">
        <v>9</v>
      </c>
      <c r="E444" s="68" t="s">
        <v>8</v>
      </c>
      <c r="G444" s="182" t="s">
        <v>10</v>
      </c>
      <c r="H444" s="183"/>
      <c r="I444" s="83" t="s">
        <v>1</v>
      </c>
      <c r="J444" s="83" t="s">
        <v>9</v>
      </c>
      <c r="K444" s="68" t="s">
        <v>8</v>
      </c>
    </row>
    <row r="445" spans="1:11" x14ac:dyDescent="0.25">
      <c r="A445" s="174" t="s">
        <v>96</v>
      </c>
      <c r="B445" s="175"/>
      <c r="C445" s="82" t="s">
        <v>13</v>
      </c>
      <c r="D445" s="9"/>
      <c r="E445" s="8"/>
      <c r="G445" s="174" t="s">
        <v>96</v>
      </c>
      <c r="H445" s="175"/>
      <c r="I445" s="82" t="s">
        <v>13</v>
      </c>
      <c r="J445" s="9"/>
      <c r="K445" s="8"/>
    </row>
    <row r="446" spans="1:11" x14ac:dyDescent="0.25">
      <c r="A446" s="174" t="s">
        <v>98</v>
      </c>
      <c r="B446" s="175"/>
      <c r="C446" s="82" t="s">
        <v>13</v>
      </c>
      <c r="D446" s="9"/>
      <c r="E446" s="8"/>
      <c r="G446" s="174" t="s">
        <v>98</v>
      </c>
      <c r="H446" s="175"/>
      <c r="I446" s="82" t="s">
        <v>13</v>
      </c>
      <c r="J446" s="9"/>
      <c r="K446" s="8"/>
    </row>
    <row r="447" spans="1:11" x14ac:dyDescent="0.25">
      <c r="A447" s="174" t="s">
        <v>97</v>
      </c>
      <c r="B447" s="175"/>
      <c r="C447" s="82" t="s">
        <v>13</v>
      </c>
      <c r="D447" s="9"/>
      <c r="E447" s="8"/>
      <c r="G447" s="174" t="s">
        <v>97</v>
      </c>
      <c r="H447" s="175"/>
      <c r="I447" s="82" t="s">
        <v>13</v>
      </c>
      <c r="J447" s="9"/>
      <c r="K447" s="8"/>
    </row>
    <row r="448" spans="1:11" x14ac:dyDescent="0.25">
      <c r="A448" s="174" t="s">
        <v>7</v>
      </c>
      <c r="B448" s="175"/>
      <c r="C448" s="82" t="s">
        <v>13</v>
      </c>
      <c r="D448" s="9"/>
      <c r="E448" s="8"/>
      <c r="G448" s="174" t="s">
        <v>7</v>
      </c>
      <c r="H448" s="175"/>
      <c r="I448" s="82" t="s">
        <v>13</v>
      </c>
      <c r="J448" s="9"/>
      <c r="K448" s="8"/>
    </row>
    <row r="449" spans="1:11" x14ac:dyDescent="0.25">
      <c r="A449" s="174" t="s">
        <v>99</v>
      </c>
      <c r="B449" s="175"/>
      <c r="C449" s="82" t="s">
        <v>13</v>
      </c>
      <c r="D449" s="9"/>
      <c r="E449" s="8"/>
      <c r="G449" s="174" t="s">
        <v>99</v>
      </c>
      <c r="H449" s="175"/>
      <c r="I449" s="82" t="s">
        <v>13</v>
      </c>
      <c r="J449" s="9"/>
      <c r="K449" s="8"/>
    </row>
    <row r="450" spans="1:11" x14ac:dyDescent="0.25">
      <c r="A450" s="174" t="s">
        <v>6</v>
      </c>
      <c r="B450" s="175"/>
      <c r="C450" s="82" t="s">
        <v>13</v>
      </c>
      <c r="D450" s="9"/>
      <c r="E450" s="8"/>
      <c r="G450" s="174" t="s">
        <v>6</v>
      </c>
      <c r="H450" s="175"/>
      <c r="I450" s="82" t="s">
        <v>13</v>
      </c>
      <c r="J450" s="9"/>
      <c r="K450" s="8"/>
    </row>
    <row r="451" spans="1:11" x14ac:dyDescent="0.25">
      <c r="A451" s="174"/>
      <c r="B451" s="175"/>
      <c r="C451" s="82"/>
      <c r="D451" s="9"/>
      <c r="E451" s="8"/>
      <c r="G451" s="174"/>
      <c r="H451" s="175"/>
      <c r="I451" s="82"/>
      <c r="J451" s="9"/>
      <c r="K451" s="8"/>
    </row>
    <row r="452" spans="1:11" x14ac:dyDescent="0.25">
      <c r="A452" s="174"/>
      <c r="B452" s="175"/>
      <c r="C452" s="82"/>
      <c r="D452" s="9"/>
      <c r="E452" s="8"/>
      <c r="G452" s="174"/>
      <c r="H452" s="175"/>
      <c r="I452" s="82"/>
      <c r="J452" s="9"/>
      <c r="K452" s="8"/>
    </row>
    <row r="453" spans="1:11" ht="15.75" thickBot="1" x14ac:dyDescent="0.3">
      <c r="A453" s="163" t="s">
        <v>14</v>
      </c>
      <c r="B453" s="164"/>
      <c r="C453" s="164"/>
      <c r="D453" s="164"/>
      <c r="E453" s="165"/>
      <c r="G453" s="163" t="s">
        <v>14</v>
      </c>
      <c r="H453" s="164"/>
      <c r="I453" s="164"/>
      <c r="J453" s="164"/>
      <c r="K453" s="165"/>
    </row>
    <row r="454" spans="1:11" ht="21.75" customHeight="1" x14ac:dyDescent="0.25">
      <c r="A454" s="69" t="s">
        <v>101</v>
      </c>
      <c r="B454" s="69" t="s">
        <v>5</v>
      </c>
      <c r="C454" s="69" t="s">
        <v>100</v>
      </c>
      <c r="D454" s="69" t="s">
        <v>108</v>
      </c>
      <c r="E454" s="69" t="s">
        <v>95</v>
      </c>
      <c r="G454" s="69" t="s">
        <v>101</v>
      </c>
      <c r="H454" s="69" t="s">
        <v>5</v>
      </c>
      <c r="I454" s="69" t="s">
        <v>100</v>
      </c>
      <c r="J454" s="69" t="s">
        <v>108</v>
      </c>
      <c r="K454" s="69" t="s">
        <v>95</v>
      </c>
    </row>
    <row r="455" spans="1:11" ht="15.75" thickBot="1" x14ac:dyDescent="0.3">
      <c r="A455" s="70"/>
      <c r="B455" s="70"/>
      <c r="C455" s="70" t="e">
        <f>VLOOKUP(E438,INVENTORY!$A$2:$N$92,7,FALSE)</f>
        <v>#N/A</v>
      </c>
      <c r="D455" s="70" t="e">
        <f>VLOOKUP(E438,INVENTORY!$A$2:$N$92,8,FALSE)</f>
        <v>#N/A</v>
      </c>
      <c r="E455" s="70" t="e">
        <f>VLOOKUP(E438,INVENTORY!$A$2:$N$92,9,FALSE)</f>
        <v>#N/A</v>
      </c>
      <c r="G455" s="70"/>
      <c r="H455" s="70"/>
      <c r="I455" s="70" t="e">
        <f>VLOOKUP(K438,INVENTORY!$A$2:$N$92,7,FALSE)</f>
        <v>#N/A</v>
      </c>
      <c r="J455" s="70" t="e">
        <f>VLOOKUP(K438,INVENTORY!$A$2:$N$92,8,FALSE)</f>
        <v>#N/A</v>
      </c>
      <c r="K455" s="70" t="e">
        <f>VLOOKUP(K438,INVENTORY!$A$2:$N$92,9,FALSE)</f>
        <v>#N/A</v>
      </c>
    </row>
    <row r="456" spans="1:11" ht="15.75" thickBot="1" x14ac:dyDescent="0.3">
      <c r="A456" s="6"/>
      <c r="B456" s="5"/>
      <c r="C456" s="5"/>
      <c r="D456" s="5"/>
      <c r="E456" s="7"/>
      <c r="G456" s="6"/>
      <c r="H456" s="5"/>
      <c r="I456" s="5"/>
      <c r="J456" s="5"/>
      <c r="K456" s="7"/>
    </row>
    <row r="457" spans="1:11" ht="18" customHeight="1" thickBot="1" x14ac:dyDescent="0.3">
      <c r="A457" s="6" t="s">
        <v>4</v>
      </c>
      <c r="B457" s="5"/>
      <c r="C457" s="166" t="e">
        <f>"Function Code: "&amp;VLOOKUP(E438,INVENTORY!$A$2:$Q$92,14,FALSE)</f>
        <v>#N/A</v>
      </c>
      <c r="D457" s="167"/>
      <c r="E457" s="168"/>
      <c r="G457" s="6" t="s">
        <v>4</v>
      </c>
      <c r="H457" s="5"/>
      <c r="I457" s="166" t="e">
        <f>"Function Code: "&amp;VLOOKUP(K438,INVENTORY!$A$2:$Q$92,14,FALSE)</f>
        <v>#N/A</v>
      </c>
      <c r="J457" s="167"/>
      <c r="K457" s="168"/>
    </row>
    <row r="458" spans="1:11" ht="15" customHeight="1" thickBot="1" x14ac:dyDescent="0.3">
      <c r="A458" s="6"/>
      <c r="B458" s="5"/>
      <c r="C458" s="169"/>
      <c r="D458" s="170"/>
      <c r="E458" s="171"/>
      <c r="G458" s="6"/>
      <c r="H458" s="5"/>
      <c r="I458" s="169"/>
      <c r="J458" s="170"/>
      <c r="K458" s="171"/>
    </row>
    <row r="459" spans="1:11" ht="15" customHeight="1" thickBot="1" x14ac:dyDescent="0.3">
      <c r="A459" s="6"/>
      <c r="B459" s="5"/>
      <c r="C459" s="169" t="e">
        <f>"Cosmetic Code: "&amp;VLOOKUP(E438,INVENTORY!$A$2:$Q$92,15,FALSE)</f>
        <v>#N/A</v>
      </c>
      <c r="D459" s="170"/>
      <c r="E459" s="171"/>
      <c r="G459" s="6"/>
      <c r="H459" s="5"/>
      <c r="I459" s="169" t="e">
        <f>"Cosmetic Code: "&amp;VLOOKUP(K438,INVENTORY!$A$2:$Q$92,15,FALSE)</f>
        <v>#N/A</v>
      </c>
      <c r="J459" s="170"/>
      <c r="K459" s="171"/>
    </row>
    <row r="460" spans="1:11" ht="15" customHeight="1" x14ac:dyDescent="0.25">
      <c r="A460" s="6"/>
      <c r="B460" s="5"/>
      <c r="C460" s="15"/>
      <c r="D460" s="16"/>
      <c r="E460" s="17"/>
      <c r="G460" s="6"/>
      <c r="H460" s="5"/>
      <c r="I460" s="15"/>
      <c r="J460" s="16"/>
      <c r="K460" s="17"/>
    </row>
    <row r="461" spans="1:11" ht="15" customHeight="1" x14ac:dyDescent="0.25">
      <c r="A461" s="4" t="s">
        <v>3</v>
      </c>
      <c r="B461" s="14" t="s">
        <v>2</v>
      </c>
      <c r="C461" s="15"/>
      <c r="D461" s="16"/>
      <c r="E461" s="17"/>
      <c r="G461" s="4" t="s">
        <v>3</v>
      </c>
      <c r="H461" s="14" t="s">
        <v>2</v>
      </c>
      <c r="I461" s="15"/>
      <c r="J461" s="16"/>
      <c r="K461" s="17"/>
    </row>
    <row r="462" spans="1:11" ht="15.75" customHeight="1" thickBot="1" x14ac:dyDescent="0.3">
      <c r="A462" s="12" t="s">
        <v>1</v>
      </c>
      <c r="B462" s="13" t="s">
        <v>1</v>
      </c>
      <c r="C462" s="18"/>
      <c r="D462" s="19"/>
      <c r="E462" s="20"/>
      <c r="G462" s="12" t="s">
        <v>1</v>
      </c>
      <c r="H462" s="13" t="s">
        <v>1</v>
      </c>
      <c r="I462" s="18"/>
      <c r="J462" s="19"/>
      <c r="K462" s="20"/>
    </row>
    <row r="463" spans="1:11" ht="15.75" thickBot="1" x14ac:dyDescent="0.3">
      <c r="A463" s="3" t="s">
        <v>0</v>
      </c>
      <c r="B463" s="2" t="s">
        <v>0</v>
      </c>
      <c r="C463" s="1"/>
      <c r="D463" s="172" t="s">
        <v>119</v>
      </c>
      <c r="E463" s="173"/>
      <c r="G463" s="3" t="s">
        <v>0</v>
      </c>
      <c r="H463" s="2" t="s">
        <v>0</v>
      </c>
      <c r="I463" s="1"/>
      <c r="J463" s="172" t="s">
        <v>119</v>
      </c>
      <c r="K463" s="173"/>
    </row>
    <row r="464" spans="1:11" ht="15.75" thickBot="1" x14ac:dyDescent="0.3"/>
    <row r="465" spans="1:11" ht="15" customHeight="1" x14ac:dyDescent="0.25">
      <c r="A465" s="176" t="s">
        <v>105</v>
      </c>
      <c r="B465" s="177"/>
      <c r="C465" s="177"/>
      <c r="D465" s="177"/>
      <c r="E465" s="178"/>
      <c r="G465" s="176" t="s">
        <v>105</v>
      </c>
      <c r="H465" s="177"/>
      <c r="I465" s="177"/>
      <c r="J465" s="177"/>
      <c r="K465" s="178"/>
    </row>
    <row r="466" spans="1:11" ht="15.75" customHeight="1" thickBot="1" x14ac:dyDescent="0.3">
      <c r="A466" s="179"/>
      <c r="B466" s="180"/>
      <c r="C466" s="180"/>
      <c r="D466" s="180"/>
      <c r="E466" s="181"/>
      <c r="G466" s="179"/>
      <c r="H466" s="180"/>
      <c r="I466" s="180"/>
      <c r="J466" s="180"/>
      <c r="K466" s="181"/>
    </row>
    <row r="467" spans="1:11" ht="15.75" customHeight="1" thickBot="1" x14ac:dyDescent="0.3">
      <c r="A467" s="11"/>
      <c r="B467" s="10"/>
      <c r="C467" s="10"/>
      <c r="D467" s="33" t="s">
        <v>42</v>
      </c>
      <c r="E467" s="42">
        <f>E409+1</f>
        <v>9</v>
      </c>
      <c r="G467" s="11"/>
      <c r="H467" s="10"/>
      <c r="I467" s="10"/>
      <c r="J467" s="33" t="s">
        <v>42</v>
      </c>
      <c r="K467" s="42">
        <f>'Data-PULLDOWNS'!$B$3+E467</f>
        <v>10</v>
      </c>
    </row>
    <row r="468" spans="1:11" ht="19.5" customHeight="1" x14ac:dyDescent="0.25">
      <c r="A468" s="34" t="s">
        <v>11</v>
      </c>
      <c r="B468" s="35" t="s">
        <v>15</v>
      </c>
      <c r="C468" s="36" t="s">
        <v>12</v>
      </c>
      <c r="D468" s="37">
        <f ca="1">NOW()</f>
        <v>45945.548046875003</v>
      </c>
      <c r="E468" s="38"/>
      <c r="G468" s="34" t="s">
        <v>11</v>
      </c>
      <c r="H468" s="35" t="s">
        <v>15</v>
      </c>
      <c r="I468" s="36" t="s">
        <v>12</v>
      </c>
      <c r="J468" s="37">
        <f ca="1">NOW()</f>
        <v>45945.548046875003</v>
      </c>
      <c r="K468" s="38"/>
    </row>
    <row r="469" spans="1:11" ht="15.95" customHeight="1" x14ac:dyDescent="0.25">
      <c r="A469" s="34" t="s">
        <v>39</v>
      </c>
      <c r="B469" s="35" t="s">
        <v>103</v>
      </c>
      <c r="C469" s="39" t="s">
        <v>38</v>
      </c>
      <c r="D469" s="40" t="e">
        <f>VLOOKUP(E467,INVENTORY!$A$2:$N$92,10,FALSE)</f>
        <v>#N/A</v>
      </c>
      <c r="E469" s="38"/>
      <c r="G469" s="34" t="s">
        <v>39</v>
      </c>
      <c r="H469" s="35" t="s">
        <v>103</v>
      </c>
      <c r="I469" s="39" t="s">
        <v>38</v>
      </c>
      <c r="J469" s="40" t="e">
        <f>VLOOKUP(K467,INVENTORY!$A$2:$N$92,10,FALSE)</f>
        <v>#N/A</v>
      </c>
      <c r="K469" s="38"/>
    </row>
    <row r="470" spans="1:11" ht="15.95" customHeight="1" x14ac:dyDescent="0.25">
      <c r="A470" s="34" t="str">
        <f>"Make: "</f>
        <v xml:space="preserve">Make: </v>
      </c>
      <c r="B470" s="35" t="e">
        <f>VLOOKUP(E467,INVENTORY!$A$2:$N$92,2,FALSE)</f>
        <v>#N/A</v>
      </c>
      <c r="C470" s="36" t="str">
        <f>"Model: "</f>
        <v xml:space="preserve">Model: </v>
      </c>
      <c r="D470" s="40" t="e">
        <f>VLOOKUP(E467,INVENTORY!$A$2:$N$92,3,FALSE)</f>
        <v>#N/A</v>
      </c>
      <c r="E470" s="38"/>
      <c r="G470" s="34" t="str">
        <f>"Make: "</f>
        <v xml:space="preserve">Make: </v>
      </c>
      <c r="H470" s="35" t="e">
        <f>VLOOKUP(K467,INVENTORY!$A$2:$N$92,2,FALSE)</f>
        <v>#N/A</v>
      </c>
      <c r="I470" s="36" t="str">
        <f>"Model: "</f>
        <v xml:space="preserve">Model: </v>
      </c>
      <c r="J470" s="40" t="e">
        <f>VLOOKUP(K467,INVENTORY!$A$2:$N$92,3,FALSE)</f>
        <v>#N/A</v>
      </c>
      <c r="K470" s="38"/>
    </row>
    <row r="471" spans="1:11" ht="15.95" customHeight="1" x14ac:dyDescent="0.25">
      <c r="A471" s="34" t="str">
        <f>"CPU/Speed: "</f>
        <v xml:space="preserve">CPU/Speed: </v>
      </c>
      <c r="B471" s="35" t="e">
        <f>VLOOKUP(E467,INVENTORY!$A$2:$N$92,4,FALSE)&amp;" / "&amp;VLOOKUP(E467,INVENTORY!$A$2:$N$92,5,FALSE)&amp;"GHz"</f>
        <v>#N/A</v>
      </c>
      <c r="C471" s="36"/>
      <c r="D471" s="36" t="str">
        <f>"Memory: "</f>
        <v xml:space="preserve">Memory: </v>
      </c>
      <c r="E471" s="41" t="e">
        <f>VLOOKUP(E467,INVENTORY!$A$2:$N$92,6,FALSE)</f>
        <v>#N/A</v>
      </c>
      <c r="G471" s="34" t="str">
        <f>"CPU/Speed: "</f>
        <v xml:space="preserve">CPU/Speed: </v>
      </c>
      <c r="H471" s="35" t="e">
        <f>VLOOKUP(K467,INVENTORY!$A$2:$N$92,4,FALSE)&amp;" / "&amp;VLOOKUP(K467,INVENTORY!$A$2:$N$92,5,FALSE)&amp;"GHz"</f>
        <v>#N/A</v>
      </c>
      <c r="I471" s="36"/>
      <c r="J471" s="36" t="str">
        <f>"Memory: "</f>
        <v xml:space="preserve">Memory: </v>
      </c>
      <c r="K471" s="71" t="e">
        <f>VLOOKUP(K467,INVENTORY!$A$2:$N$92,6,FALSE)</f>
        <v>#N/A</v>
      </c>
    </row>
    <row r="472" spans="1:11" ht="6.95" customHeight="1" x14ac:dyDescent="0.25">
      <c r="A472" s="6"/>
      <c r="B472" s="5"/>
      <c r="C472" s="5"/>
      <c r="D472" s="5"/>
      <c r="E472" s="7"/>
      <c r="G472" s="6"/>
      <c r="H472" s="5"/>
      <c r="I472" s="5"/>
      <c r="J472" s="5"/>
      <c r="K472" s="7"/>
    </row>
    <row r="473" spans="1:11" x14ac:dyDescent="0.25">
      <c r="A473" s="182" t="s">
        <v>10</v>
      </c>
      <c r="B473" s="183"/>
      <c r="C473" s="83" t="s">
        <v>1</v>
      </c>
      <c r="D473" s="83" t="s">
        <v>9</v>
      </c>
      <c r="E473" s="68" t="s">
        <v>8</v>
      </c>
      <c r="G473" s="182" t="s">
        <v>10</v>
      </c>
      <c r="H473" s="183"/>
      <c r="I473" s="83" t="s">
        <v>1</v>
      </c>
      <c r="J473" s="83" t="s">
        <v>9</v>
      </c>
      <c r="K473" s="68" t="s">
        <v>8</v>
      </c>
    </row>
    <row r="474" spans="1:11" x14ac:dyDescent="0.25">
      <c r="A474" s="174" t="s">
        <v>96</v>
      </c>
      <c r="B474" s="175"/>
      <c r="C474" s="82" t="s">
        <v>13</v>
      </c>
      <c r="D474" s="9"/>
      <c r="E474" s="8"/>
      <c r="G474" s="174" t="s">
        <v>96</v>
      </c>
      <c r="H474" s="175"/>
      <c r="I474" s="82" t="s">
        <v>13</v>
      </c>
      <c r="J474" s="9"/>
      <c r="K474" s="8"/>
    </row>
    <row r="475" spans="1:11" x14ac:dyDescent="0.25">
      <c r="A475" s="174" t="s">
        <v>98</v>
      </c>
      <c r="B475" s="175"/>
      <c r="C475" s="82" t="s">
        <v>13</v>
      </c>
      <c r="D475" s="9"/>
      <c r="E475" s="8"/>
      <c r="G475" s="174" t="s">
        <v>98</v>
      </c>
      <c r="H475" s="175"/>
      <c r="I475" s="82" t="s">
        <v>13</v>
      </c>
      <c r="J475" s="9"/>
      <c r="K475" s="8"/>
    </row>
    <row r="476" spans="1:11" x14ac:dyDescent="0.25">
      <c r="A476" s="174" t="s">
        <v>97</v>
      </c>
      <c r="B476" s="175"/>
      <c r="C476" s="82" t="s">
        <v>13</v>
      </c>
      <c r="D476" s="9"/>
      <c r="E476" s="8"/>
      <c r="G476" s="174" t="s">
        <v>97</v>
      </c>
      <c r="H476" s="175"/>
      <c r="I476" s="82" t="s">
        <v>13</v>
      </c>
      <c r="J476" s="9"/>
      <c r="K476" s="8"/>
    </row>
    <row r="477" spans="1:11" x14ac:dyDescent="0.25">
      <c r="A477" s="174" t="s">
        <v>7</v>
      </c>
      <c r="B477" s="175"/>
      <c r="C477" s="82" t="s">
        <v>13</v>
      </c>
      <c r="D477" s="9"/>
      <c r="E477" s="8"/>
      <c r="G477" s="174" t="s">
        <v>7</v>
      </c>
      <c r="H477" s="175"/>
      <c r="I477" s="82" t="s">
        <v>13</v>
      </c>
      <c r="J477" s="9"/>
      <c r="K477" s="8"/>
    </row>
    <row r="478" spans="1:11" x14ac:dyDescent="0.25">
      <c r="A478" s="174" t="s">
        <v>99</v>
      </c>
      <c r="B478" s="175"/>
      <c r="C478" s="82" t="s">
        <v>13</v>
      </c>
      <c r="D478" s="9"/>
      <c r="E478" s="8"/>
      <c r="G478" s="174" t="s">
        <v>99</v>
      </c>
      <c r="H478" s="175"/>
      <c r="I478" s="82" t="s">
        <v>13</v>
      </c>
      <c r="J478" s="9"/>
      <c r="K478" s="8"/>
    </row>
    <row r="479" spans="1:11" x14ac:dyDescent="0.25">
      <c r="A479" s="174" t="s">
        <v>6</v>
      </c>
      <c r="B479" s="175"/>
      <c r="C479" s="82" t="s">
        <v>13</v>
      </c>
      <c r="D479" s="9"/>
      <c r="E479" s="8"/>
      <c r="G479" s="174" t="s">
        <v>6</v>
      </c>
      <c r="H479" s="175"/>
      <c r="I479" s="82" t="s">
        <v>13</v>
      </c>
      <c r="J479" s="9"/>
      <c r="K479" s="8"/>
    </row>
    <row r="480" spans="1:11" x14ac:dyDescent="0.25">
      <c r="A480" s="174"/>
      <c r="B480" s="175"/>
      <c r="C480" s="82"/>
      <c r="D480" s="9"/>
      <c r="E480" s="8"/>
      <c r="G480" s="174"/>
      <c r="H480" s="175"/>
      <c r="I480" s="82"/>
      <c r="J480" s="9"/>
      <c r="K480" s="8"/>
    </row>
    <row r="481" spans="1:11" x14ac:dyDescent="0.25">
      <c r="A481" s="174"/>
      <c r="B481" s="175"/>
      <c r="C481" s="82"/>
      <c r="D481" s="9"/>
      <c r="E481" s="8"/>
      <c r="G481" s="174"/>
      <c r="H481" s="175"/>
      <c r="I481" s="82"/>
      <c r="J481" s="9"/>
      <c r="K481" s="8"/>
    </row>
    <row r="482" spans="1:11" ht="15.75" thickBot="1" x14ac:dyDescent="0.3">
      <c r="A482" s="163" t="s">
        <v>14</v>
      </c>
      <c r="B482" s="164"/>
      <c r="C482" s="164"/>
      <c r="D482" s="164"/>
      <c r="E482" s="165"/>
      <c r="G482" s="163" t="s">
        <v>14</v>
      </c>
      <c r="H482" s="164"/>
      <c r="I482" s="164"/>
      <c r="J482" s="164"/>
      <c r="K482" s="165"/>
    </row>
    <row r="483" spans="1:11" ht="21.75" customHeight="1" x14ac:dyDescent="0.25">
      <c r="A483" s="69" t="s">
        <v>101</v>
      </c>
      <c r="B483" s="69" t="s">
        <v>5</v>
      </c>
      <c r="C483" s="69" t="s">
        <v>100</v>
      </c>
      <c r="D483" s="69" t="s">
        <v>108</v>
      </c>
      <c r="E483" s="69" t="s">
        <v>95</v>
      </c>
      <c r="G483" s="69" t="s">
        <v>101</v>
      </c>
      <c r="H483" s="69" t="s">
        <v>5</v>
      </c>
      <c r="I483" s="69" t="s">
        <v>100</v>
      </c>
      <c r="J483" s="69" t="s">
        <v>108</v>
      </c>
      <c r="K483" s="69" t="s">
        <v>95</v>
      </c>
    </row>
    <row r="484" spans="1:11" ht="15.75" thickBot="1" x14ac:dyDescent="0.3">
      <c r="A484" s="70"/>
      <c r="B484" s="70"/>
      <c r="C484" s="70" t="e">
        <f>VLOOKUP(E467,INVENTORY!$A$2:$N$92,7,FALSE)</f>
        <v>#N/A</v>
      </c>
      <c r="D484" s="70" t="e">
        <f>VLOOKUP(E467,INVENTORY!$A$2:$N$92,8,FALSE)</f>
        <v>#N/A</v>
      </c>
      <c r="E484" s="70" t="e">
        <f>VLOOKUP(E467,INVENTORY!$A$2:$N$92,9,FALSE)</f>
        <v>#N/A</v>
      </c>
      <c r="G484" s="70"/>
      <c r="H484" s="70"/>
      <c r="I484" s="70" t="e">
        <f>VLOOKUP(K467,INVENTORY!$A$2:$N$92,7,FALSE)</f>
        <v>#N/A</v>
      </c>
      <c r="J484" s="70" t="e">
        <f>VLOOKUP(K467,INVENTORY!$A$2:$N$92,8,FALSE)</f>
        <v>#N/A</v>
      </c>
      <c r="K484" s="70" t="e">
        <f>VLOOKUP(K467,INVENTORY!$A$2:$N$92,9,FALSE)</f>
        <v>#N/A</v>
      </c>
    </row>
    <row r="485" spans="1:11" ht="15.75" thickBot="1" x14ac:dyDescent="0.3">
      <c r="A485" s="6"/>
      <c r="B485" s="5"/>
      <c r="C485" s="5"/>
      <c r="D485" s="5"/>
      <c r="E485" s="7"/>
      <c r="G485" s="6"/>
      <c r="H485" s="5"/>
      <c r="I485" s="5"/>
      <c r="J485" s="5"/>
      <c r="K485" s="7"/>
    </row>
    <row r="486" spans="1:11" ht="18" customHeight="1" thickBot="1" x14ac:dyDescent="0.3">
      <c r="A486" s="6" t="s">
        <v>4</v>
      </c>
      <c r="B486" s="5"/>
      <c r="C486" s="166" t="e">
        <f>"Function Code: "&amp;VLOOKUP(E467,INVENTORY!$A$2:$Q$92,14,FALSE)</f>
        <v>#N/A</v>
      </c>
      <c r="D486" s="167"/>
      <c r="E486" s="168"/>
      <c r="G486" s="6" t="s">
        <v>4</v>
      </c>
      <c r="H486" s="5"/>
      <c r="I486" s="166" t="e">
        <f>"Function Code: "&amp;VLOOKUP(K467,INVENTORY!$A$2:$Q$92,14,FALSE)</f>
        <v>#N/A</v>
      </c>
      <c r="J486" s="167"/>
      <c r="K486" s="168"/>
    </row>
    <row r="487" spans="1:11" ht="15" customHeight="1" thickBot="1" x14ac:dyDescent="0.3">
      <c r="A487" s="6"/>
      <c r="B487" s="5"/>
      <c r="C487" s="169"/>
      <c r="D487" s="170"/>
      <c r="E487" s="171"/>
      <c r="G487" s="6"/>
      <c r="H487" s="5"/>
      <c r="I487" s="169"/>
      <c r="J487" s="170"/>
      <c r="K487" s="171"/>
    </row>
    <row r="488" spans="1:11" ht="15" customHeight="1" thickBot="1" x14ac:dyDescent="0.3">
      <c r="A488" s="6"/>
      <c r="B488" s="5"/>
      <c r="C488" s="169" t="e">
        <f>"Cosmetic Code: "&amp;VLOOKUP(E467,INVENTORY!$A$2:$Q$92,15,FALSE)</f>
        <v>#N/A</v>
      </c>
      <c r="D488" s="170"/>
      <c r="E488" s="171"/>
      <c r="G488" s="6"/>
      <c r="H488" s="5"/>
      <c r="I488" s="169" t="e">
        <f>"Cosmetic Code: "&amp;VLOOKUP(K467,INVENTORY!$A$2:$Q$92,15,FALSE)</f>
        <v>#N/A</v>
      </c>
      <c r="J488" s="170"/>
      <c r="K488" s="171"/>
    </row>
    <row r="489" spans="1:11" ht="15" customHeight="1" x14ac:dyDescent="0.25">
      <c r="A489" s="6"/>
      <c r="B489" s="5"/>
      <c r="C489" s="15"/>
      <c r="D489" s="16"/>
      <c r="E489" s="17"/>
      <c r="G489" s="6"/>
      <c r="H489" s="5"/>
      <c r="I489" s="15"/>
      <c r="J489" s="16"/>
      <c r="K489" s="17"/>
    </row>
    <row r="490" spans="1:11" ht="15" customHeight="1" x14ac:dyDescent="0.25">
      <c r="A490" s="4" t="s">
        <v>3</v>
      </c>
      <c r="B490" s="14" t="s">
        <v>2</v>
      </c>
      <c r="C490" s="15"/>
      <c r="D490" s="16"/>
      <c r="E490" s="17"/>
      <c r="G490" s="4" t="s">
        <v>3</v>
      </c>
      <c r="H490" s="14" t="s">
        <v>2</v>
      </c>
      <c r="I490" s="15"/>
      <c r="J490" s="16"/>
      <c r="K490" s="17"/>
    </row>
    <row r="491" spans="1:11" ht="15.75" customHeight="1" thickBot="1" x14ac:dyDescent="0.3">
      <c r="A491" s="12" t="s">
        <v>1</v>
      </c>
      <c r="B491" s="13" t="s">
        <v>1</v>
      </c>
      <c r="C491" s="18"/>
      <c r="D491" s="19"/>
      <c r="E491" s="20"/>
      <c r="G491" s="12" t="s">
        <v>1</v>
      </c>
      <c r="H491" s="13" t="s">
        <v>1</v>
      </c>
      <c r="I491" s="18"/>
      <c r="J491" s="19"/>
      <c r="K491" s="20"/>
    </row>
    <row r="492" spans="1:11" ht="15.75" thickBot="1" x14ac:dyDescent="0.3">
      <c r="A492" s="3" t="s">
        <v>0</v>
      </c>
      <c r="B492" s="2" t="s">
        <v>0</v>
      </c>
      <c r="C492" s="1"/>
      <c r="D492" s="172" t="s">
        <v>119</v>
      </c>
      <c r="E492" s="173"/>
      <c r="G492" s="3" t="s">
        <v>0</v>
      </c>
      <c r="H492" s="2" t="s">
        <v>0</v>
      </c>
      <c r="I492" s="1"/>
      <c r="J492" s="172" t="s">
        <v>119</v>
      </c>
      <c r="K492" s="173"/>
    </row>
    <row r="493" spans="1:11" ht="47.25" customHeight="1" thickBot="1" x14ac:dyDescent="0.3"/>
    <row r="494" spans="1:11" ht="15" customHeight="1" x14ac:dyDescent="0.25">
      <c r="A494" s="176" t="s">
        <v>105</v>
      </c>
      <c r="B494" s="177"/>
      <c r="C494" s="177"/>
      <c r="D494" s="177"/>
      <c r="E494" s="178"/>
      <c r="G494" s="176" t="s">
        <v>105</v>
      </c>
      <c r="H494" s="177"/>
      <c r="I494" s="177"/>
      <c r="J494" s="177"/>
      <c r="K494" s="178"/>
    </row>
    <row r="495" spans="1:11" ht="15.75" customHeight="1" thickBot="1" x14ac:dyDescent="0.3">
      <c r="A495" s="179"/>
      <c r="B495" s="180"/>
      <c r="C495" s="180"/>
      <c r="D495" s="180"/>
      <c r="E495" s="181"/>
      <c r="G495" s="179"/>
      <c r="H495" s="180"/>
      <c r="I495" s="180"/>
      <c r="J495" s="180"/>
      <c r="K495" s="181"/>
    </row>
    <row r="496" spans="1:11" ht="15.75" customHeight="1" thickBot="1" x14ac:dyDescent="0.3">
      <c r="A496" s="11"/>
      <c r="B496" s="10"/>
      <c r="C496" s="10"/>
      <c r="D496" s="33" t="s">
        <v>42</v>
      </c>
      <c r="E496" s="42">
        <f>'Data-PULLDOWNS'!$B$3*2+E467</f>
        <v>11</v>
      </c>
      <c r="G496" s="11"/>
      <c r="H496" s="10"/>
      <c r="I496" s="10"/>
      <c r="J496" s="33" t="s">
        <v>42</v>
      </c>
      <c r="K496" s="42">
        <f>'Data-PULLDOWNS'!$B$3*3+E467</f>
        <v>12</v>
      </c>
    </row>
    <row r="497" spans="1:11" ht="19.5" customHeight="1" x14ac:dyDescent="0.25">
      <c r="A497" s="34" t="s">
        <v>11</v>
      </c>
      <c r="B497" s="35" t="s">
        <v>15</v>
      </c>
      <c r="C497" s="36" t="s">
        <v>12</v>
      </c>
      <c r="D497" s="37">
        <f ca="1">NOW()</f>
        <v>45945.548046875003</v>
      </c>
      <c r="E497" s="38"/>
      <c r="G497" s="34" t="s">
        <v>11</v>
      </c>
      <c r="H497" s="35" t="s">
        <v>15</v>
      </c>
      <c r="I497" s="36" t="s">
        <v>12</v>
      </c>
      <c r="J497" s="37">
        <f ca="1">NOW()</f>
        <v>45945.548046875003</v>
      </c>
      <c r="K497" s="38"/>
    </row>
    <row r="498" spans="1:11" ht="15.95" customHeight="1" x14ac:dyDescent="0.25">
      <c r="A498" s="34" t="s">
        <v>39</v>
      </c>
      <c r="B498" s="35" t="s">
        <v>103</v>
      </c>
      <c r="C498" s="39" t="s">
        <v>38</v>
      </c>
      <c r="D498" s="40" t="e">
        <f>VLOOKUP(E496,INVENTORY!$A$2:$N$92,10,FALSE)</f>
        <v>#N/A</v>
      </c>
      <c r="E498" s="38"/>
      <c r="G498" s="34" t="s">
        <v>39</v>
      </c>
      <c r="H498" s="35" t="s">
        <v>103</v>
      </c>
      <c r="I498" s="39" t="s">
        <v>38</v>
      </c>
      <c r="J498" s="40" t="e">
        <f>VLOOKUP(K496,INVENTORY!$A$2:$N$92,10,FALSE)</f>
        <v>#N/A</v>
      </c>
      <c r="K498" s="38"/>
    </row>
    <row r="499" spans="1:11" ht="15.95" customHeight="1" x14ac:dyDescent="0.25">
      <c r="A499" s="34" t="str">
        <f>"Make: "</f>
        <v xml:space="preserve">Make: </v>
      </c>
      <c r="B499" s="35" t="e">
        <f>VLOOKUP(E496,INVENTORY!$A$2:$N$92,2,FALSE)</f>
        <v>#N/A</v>
      </c>
      <c r="C499" s="36" t="str">
        <f>"Model: "</f>
        <v xml:space="preserve">Model: </v>
      </c>
      <c r="D499" s="40" t="e">
        <f>VLOOKUP(E496,INVENTORY!$A$2:$N$92,3,FALSE)</f>
        <v>#N/A</v>
      </c>
      <c r="E499" s="38"/>
      <c r="G499" s="34" t="str">
        <f>"Make: "</f>
        <v xml:space="preserve">Make: </v>
      </c>
      <c r="H499" s="35" t="e">
        <f>VLOOKUP(K496,INVENTORY!$A$2:$N$92,2,FALSE)</f>
        <v>#N/A</v>
      </c>
      <c r="I499" s="36" t="str">
        <f>"Model: "</f>
        <v xml:space="preserve">Model: </v>
      </c>
      <c r="J499" s="40" t="e">
        <f>VLOOKUP(K496,INVENTORY!$A$2:$N$92,3,FALSE)</f>
        <v>#N/A</v>
      </c>
      <c r="K499" s="38"/>
    </row>
    <row r="500" spans="1:11" ht="15.95" customHeight="1" x14ac:dyDescent="0.25">
      <c r="A500" s="34" t="str">
        <f>"CPU/Speed: "</f>
        <v xml:space="preserve">CPU/Speed: </v>
      </c>
      <c r="B500" s="35" t="e">
        <f>VLOOKUP(E496,INVENTORY!$A$2:$N$92,4,FALSE)&amp;" / "&amp;VLOOKUP(E496,INVENTORY!$A$2:$N$92,5,FALSE)&amp;"GHz"</f>
        <v>#N/A</v>
      </c>
      <c r="C500" s="36"/>
      <c r="D500" s="36" t="str">
        <f>"Memory: "</f>
        <v xml:space="preserve">Memory: </v>
      </c>
      <c r="E500" s="71" t="e">
        <f>VLOOKUP(E496,INVENTORY!$A$2:$N$92,6,FALSE)</f>
        <v>#N/A</v>
      </c>
      <c r="G500" s="34" t="str">
        <f>"CPU/Speed: "</f>
        <v xml:space="preserve">CPU/Speed: </v>
      </c>
      <c r="H500" s="35" t="e">
        <f>VLOOKUP(K496,INVENTORY!$A$2:$N$92,4,FALSE)&amp;" / "&amp;VLOOKUP(K496,INVENTORY!$A$2:$N$92,5,FALSE)&amp;"GHz"</f>
        <v>#N/A</v>
      </c>
      <c r="I500" s="36"/>
      <c r="J500" s="36" t="str">
        <f>"Memory: "</f>
        <v xml:space="preserve">Memory: </v>
      </c>
      <c r="K500" s="71" t="e">
        <f>VLOOKUP(K496,INVENTORY!$A$2:$N$92,6,FALSE)</f>
        <v>#N/A</v>
      </c>
    </row>
    <row r="501" spans="1:11" ht="6.95" customHeight="1" x14ac:dyDescent="0.25">
      <c r="A501" s="6"/>
      <c r="B501" s="5"/>
      <c r="C501" s="5"/>
      <c r="D501" s="5"/>
      <c r="E501" s="7"/>
      <c r="G501" s="6"/>
      <c r="H501" s="5"/>
      <c r="I501" s="5"/>
      <c r="J501" s="5"/>
      <c r="K501" s="7"/>
    </row>
    <row r="502" spans="1:11" x14ac:dyDescent="0.25">
      <c r="A502" s="182" t="s">
        <v>10</v>
      </c>
      <c r="B502" s="183"/>
      <c r="C502" s="83" t="s">
        <v>1</v>
      </c>
      <c r="D502" s="83" t="s">
        <v>9</v>
      </c>
      <c r="E502" s="68" t="s">
        <v>8</v>
      </c>
      <c r="G502" s="182" t="s">
        <v>10</v>
      </c>
      <c r="H502" s="183"/>
      <c r="I502" s="83" t="s">
        <v>1</v>
      </c>
      <c r="J502" s="83" t="s">
        <v>9</v>
      </c>
      <c r="K502" s="68" t="s">
        <v>8</v>
      </c>
    </row>
    <row r="503" spans="1:11" x14ac:dyDescent="0.25">
      <c r="A503" s="174" t="s">
        <v>96</v>
      </c>
      <c r="B503" s="175"/>
      <c r="C503" s="82" t="s">
        <v>13</v>
      </c>
      <c r="D503" s="9"/>
      <c r="E503" s="8"/>
      <c r="G503" s="174" t="s">
        <v>96</v>
      </c>
      <c r="H503" s="175"/>
      <c r="I503" s="82" t="s">
        <v>13</v>
      </c>
      <c r="J503" s="9"/>
      <c r="K503" s="8"/>
    </row>
    <row r="504" spans="1:11" x14ac:dyDescent="0.25">
      <c r="A504" s="174" t="s">
        <v>98</v>
      </c>
      <c r="B504" s="175"/>
      <c r="C504" s="82" t="s">
        <v>13</v>
      </c>
      <c r="D504" s="9"/>
      <c r="E504" s="8"/>
      <c r="G504" s="174" t="s">
        <v>98</v>
      </c>
      <c r="H504" s="175"/>
      <c r="I504" s="82" t="s">
        <v>13</v>
      </c>
      <c r="J504" s="9"/>
      <c r="K504" s="8"/>
    </row>
    <row r="505" spans="1:11" x14ac:dyDescent="0.25">
      <c r="A505" s="174" t="s">
        <v>97</v>
      </c>
      <c r="B505" s="175"/>
      <c r="C505" s="82" t="s">
        <v>13</v>
      </c>
      <c r="D505" s="9"/>
      <c r="E505" s="8"/>
      <c r="G505" s="174" t="s">
        <v>97</v>
      </c>
      <c r="H505" s="175"/>
      <c r="I505" s="82" t="s">
        <v>13</v>
      </c>
      <c r="J505" s="9"/>
      <c r="K505" s="8"/>
    </row>
    <row r="506" spans="1:11" x14ac:dyDescent="0.25">
      <c r="A506" s="174" t="s">
        <v>7</v>
      </c>
      <c r="B506" s="175"/>
      <c r="C506" s="82" t="s">
        <v>13</v>
      </c>
      <c r="D506" s="9"/>
      <c r="E506" s="8"/>
      <c r="G506" s="174" t="s">
        <v>7</v>
      </c>
      <c r="H506" s="175"/>
      <c r="I506" s="82" t="s">
        <v>13</v>
      </c>
      <c r="J506" s="9"/>
      <c r="K506" s="8"/>
    </row>
    <row r="507" spans="1:11" x14ac:dyDescent="0.25">
      <c r="A507" s="174" t="s">
        <v>99</v>
      </c>
      <c r="B507" s="175"/>
      <c r="C507" s="82" t="s">
        <v>13</v>
      </c>
      <c r="D507" s="9"/>
      <c r="E507" s="8"/>
      <c r="G507" s="174" t="s">
        <v>99</v>
      </c>
      <c r="H507" s="175"/>
      <c r="I507" s="82" t="s">
        <v>13</v>
      </c>
      <c r="J507" s="9"/>
      <c r="K507" s="8"/>
    </row>
    <row r="508" spans="1:11" x14ac:dyDescent="0.25">
      <c r="A508" s="174" t="s">
        <v>6</v>
      </c>
      <c r="B508" s="175"/>
      <c r="C508" s="82" t="s">
        <v>13</v>
      </c>
      <c r="D508" s="9"/>
      <c r="E508" s="8"/>
      <c r="G508" s="174" t="s">
        <v>6</v>
      </c>
      <c r="H508" s="175"/>
      <c r="I508" s="82" t="s">
        <v>13</v>
      </c>
      <c r="J508" s="9"/>
      <c r="K508" s="8"/>
    </row>
    <row r="509" spans="1:11" x14ac:dyDescent="0.25">
      <c r="A509" s="174"/>
      <c r="B509" s="175"/>
      <c r="C509" s="82"/>
      <c r="D509" s="9"/>
      <c r="E509" s="8"/>
      <c r="G509" s="174"/>
      <c r="H509" s="175"/>
      <c r="I509" s="82"/>
      <c r="J509" s="9"/>
      <c r="K509" s="8"/>
    </row>
    <row r="510" spans="1:11" x14ac:dyDescent="0.25">
      <c r="A510" s="174"/>
      <c r="B510" s="175"/>
      <c r="C510" s="82"/>
      <c r="D510" s="9"/>
      <c r="E510" s="8"/>
      <c r="G510" s="174"/>
      <c r="H510" s="175"/>
      <c r="I510" s="82"/>
      <c r="J510" s="9"/>
      <c r="K510" s="8"/>
    </row>
    <row r="511" spans="1:11" ht="15.75" thickBot="1" x14ac:dyDescent="0.3">
      <c r="A511" s="163" t="s">
        <v>14</v>
      </c>
      <c r="B511" s="164"/>
      <c r="C511" s="164"/>
      <c r="D511" s="164"/>
      <c r="E511" s="165"/>
      <c r="G511" s="163" t="s">
        <v>14</v>
      </c>
      <c r="H511" s="164"/>
      <c r="I511" s="164"/>
      <c r="J511" s="164"/>
      <c r="K511" s="165"/>
    </row>
    <row r="512" spans="1:11" ht="21.75" customHeight="1" x14ac:dyDescent="0.25">
      <c r="A512" s="69" t="s">
        <v>101</v>
      </c>
      <c r="B512" s="69" t="s">
        <v>5</v>
      </c>
      <c r="C512" s="69" t="s">
        <v>100</v>
      </c>
      <c r="D512" s="69" t="s">
        <v>108</v>
      </c>
      <c r="E512" s="69" t="s">
        <v>95</v>
      </c>
      <c r="G512" s="69" t="s">
        <v>101</v>
      </c>
      <c r="H512" s="69" t="s">
        <v>5</v>
      </c>
      <c r="I512" s="69" t="s">
        <v>100</v>
      </c>
      <c r="J512" s="69" t="s">
        <v>108</v>
      </c>
      <c r="K512" s="69" t="s">
        <v>95</v>
      </c>
    </row>
    <row r="513" spans="1:11" ht="15.75" thickBot="1" x14ac:dyDescent="0.3">
      <c r="A513" s="70"/>
      <c r="B513" s="70"/>
      <c r="C513" s="70" t="e">
        <f>VLOOKUP(E496,INVENTORY!$A$2:$N$92,7,FALSE)</f>
        <v>#N/A</v>
      </c>
      <c r="D513" s="70" t="e">
        <f>VLOOKUP(E496,INVENTORY!$A$2:$N$92,8,FALSE)</f>
        <v>#N/A</v>
      </c>
      <c r="E513" s="70" t="e">
        <f>VLOOKUP(E496,INVENTORY!$A$2:$N$92,9,FALSE)</f>
        <v>#N/A</v>
      </c>
      <c r="G513" s="70"/>
      <c r="H513" s="70"/>
      <c r="I513" s="70" t="e">
        <f>VLOOKUP(K496,INVENTORY!$A$2:$N$92,7,FALSE)</f>
        <v>#N/A</v>
      </c>
      <c r="J513" s="70" t="e">
        <f>VLOOKUP(K496,INVENTORY!$A$2:$N$92,8,FALSE)</f>
        <v>#N/A</v>
      </c>
      <c r="K513" s="70" t="e">
        <f>VLOOKUP(K496,INVENTORY!$A$2:$N$92,9,FALSE)</f>
        <v>#N/A</v>
      </c>
    </row>
    <row r="514" spans="1:11" ht="15.75" thickBot="1" x14ac:dyDescent="0.3">
      <c r="A514" s="6"/>
      <c r="B514" s="5"/>
      <c r="C514" s="5"/>
      <c r="D514" s="5"/>
      <c r="E514" s="7"/>
      <c r="G514" s="6"/>
      <c r="H514" s="5"/>
      <c r="I514" s="5"/>
      <c r="J514" s="5"/>
      <c r="K514" s="7"/>
    </row>
    <row r="515" spans="1:11" ht="18" customHeight="1" thickBot="1" x14ac:dyDescent="0.3">
      <c r="A515" s="6" t="s">
        <v>4</v>
      </c>
      <c r="B515" s="5"/>
      <c r="C515" s="166" t="e">
        <f>"Function Code: "&amp;VLOOKUP(E496,INVENTORY!$A$2:$Q$92,14,FALSE)</f>
        <v>#N/A</v>
      </c>
      <c r="D515" s="167"/>
      <c r="E515" s="168"/>
      <c r="G515" s="6" t="s">
        <v>4</v>
      </c>
      <c r="H515" s="5"/>
      <c r="I515" s="166" t="e">
        <f>"Function Code: "&amp;VLOOKUP(K496,INVENTORY!$A$2:$Q$92,14,FALSE)</f>
        <v>#N/A</v>
      </c>
      <c r="J515" s="167"/>
      <c r="K515" s="168"/>
    </row>
    <row r="516" spans="1:11" ht="15" customHeight="1" thickBot="1" x14ac:dyDescent="0.3">
      <c r="A516" s="6"/>
      <c r="B516" s="5"/>
      <c r="C516" s="169"/>
      <c r="D516" s="170"/>
      <c r="E516" s="171"/>
      <c r="G516" s="6"/>
      <c r="H516" s="5"/>
      <c r="I516" s="169"/>
      <c r="J516" s="170"/>
      <c r="K516" s="171"/>
    </row>
    <row r="517" spans="1:11" ht="15" customHeight="1" thickBot="1" x14ac:dyDescent="0.3">
      <c r="A517" s="6"/>
      <c r="B517" s="5"/>
      <c r="C517" s="169" t="e">
        <f>"Cosmetic Code: "&amp;VLOOKUP(E496,INVENTORY!$A$2:$Q$92,15,FALSE)</f>
        <v>#N/A</v>
      </c>
      <c r="D517" s="170"/>
      <c r="E517" s="171"/>
      <c r="G517" s="6"/>
      <c r="H517" s="5"/>
      <c r="I517" s="169" t="e">
        <f>"Cosmetic Code: "&amp;VLOOKUP(K496,INVENTORY!$A$2:$Q$92,15,FALSE)</f>
        <v>#N/A</v>
      </c>
      <c r="J517" s="170"/>
      <c r="K517" s="171"/>
    </row>
    <row r="518" spans="1:11" ht="15" customHeight="1" x14ac:dyDescent="0.25">
      <c r="A518" s="6"/>
      <c r="B518" s="5"/>
      <c r="C518" s="15"/>
      <c r="D518" s="16"/>
      <c r="E518" s="17"/>
      <c r="G518" s="6"/>
      <c r="H518" s="5"/>
      <c r="I518" s="15"/>
      <c r="J518" s="16"/>
      <c r="K518" s="17"/>
    </row>
    <row r="519" spans="1:11" ht="15" customHeight="1" x14ac:dyDescent="0.25">
      <c r="A519" s="4" t="s">
        <v>3</v>
      </c>
      <c r="B519" s="14" t="s">
        <v>2</v>
      </c>
      <c r="C519" s="15"/>
      <c r="D519" s="16"/>
      <c r="E519" s="17"/>
      <c r="G519" s="4" t="s">
        <v>3</v>
      </c>
      <c r="H519" s="14" t="s">
        <v>2</v>
      </c>
      <c r="I519" s="15"/>
      <c r="J519" s="16"/>
      <c r="K519" s="17"/>
    </row>
    <row r="520" spans="1:11" ht="15.75" customHeight="1" thickBot="1" x14ac:dyDescent="0.3">
      <c r="A520" s="12" t="s">
        <v>1</v>
      </c>
      <c r="B520" s="13" t="s">
        <v>1</v>
      </c>
      <c r="C520" s="18"/>
      <c r="D520" s="19"/>
      <c r="E520" s="20"/>
      <c r="G520" s="12" t="s">
        <v>1</v>
      </c>
      <c r="H520" s="13" t="s">
        <v>1</v>
      </c>
      <c r="I520" s="18"/>
      <c r="J520" s="19"/>
      <c r="K520" s="20"/>
    </row>
    <row r="521" spans="1:11" ht="15.75" thickBot="1" x14ac:dyDescent="0.3">
      <c r="A521" s="3" t="s">
        <v>0</v>
      </c>
      <c r="B521" s="2" t="s">
        <v>0</v>
      </c>
      <c r="C521" s="1"/>
      <c r="D521" s="172" t="s">
        <v>119</v>
      </c>
      <c r="E521" s="173"/>
      <c r="G521" s="3" t="s">
        <v>0</v>
      </c>
      <c r="H521" s="2" t="s">
        <v>0</v>
      </c>
      <c r="I521" s="1"/>
      <c r="J521" s="172" t="s">
        <v>119</v>
      </c>
      <c r="K521" s="173"/>
    </row>
    <row r="522" spans="1:11" ht="15.75" thickBot="1" x14ac:dyDescent="0.3"/>
    <row r="523" spans="1:11" ht="15" customHeight="1" x14ac:dyDescent="0.25">
      <c r="A523" s="176" t="s">
        <v>105</v>
      </c>
      <c r="B523" s="177"/>
      <c r="C523" s="177"/>
      <c r="D523" s="177"/>
      <c r="E523" s="178"/>
      <c r="G523" s="176" t="s">
        <v>105</v>
      </c>
      <c r="H523" s="177"/>
      <c r="I523" s="177"/>
      <c r="J523" s="177"/>
      <c r="K523" s="178"/>
    </row>
    <row r="524" spans="1:11" ht="15.75" customHeight="1" thickBot="1" x14ac:dyDescent="0.3">
      <c r="A524" s="179"/>
      <c r="B524" s="180"/>
      <c r="C524" s="180"/>
      <c r="D524" s="180"/>
      <c r="E524" s="181"/>
      <c r="G524" s="179"/>
      <c r="H524" s="180"/>
      <c r="I524" s="180"/>
      <c r="J524" s="180"/>
      <c r="K524" s="181"/>
    </row>
    <row r="525" spans="1:11" ht="15.75" customHeight="1" thickBot="1" x14ac:dyDescent="0.3">
      <c r="A525" s="11"/>
      <c r="B525" s="10"/>
      <c r="C525" s="10"/>
      <c r="D525" s="33" t="s">
        <v>42</v>
      </c>
      <c r="E525" s="42">
        <f>E467+1</f>
        <v>10</v>
      </c>
      <c r="G525" s="11"/>
      <c r="H525" s="10"/>
      <c r="I525" s="10"/>
      <c r="J525" s="33" t="s">
        <v>42</v>
      </c>
      <c r="K525" s="42">
        <f>'Data-PULLDOWNS'!$B$3+E525</f>
        <v>11</v>
      </c>
    </row>
    <row r="526" spans="1:11" ht="19.5" customHeight="1" x14ac:dyDescent="0.25">
      <c r="A526" s="34" t="s">
        <v>11</v>
      </c>
      <c r="B526" s="35" t="s">
        <v>15</v>
      </c>
      <c r="C526" s="36" t="s">
        <v>12</v>
      </c>
      <c r="D526" s="37">
        <f ca="1">NOW()</f>
        <v>45945.548046875003</v>
      </c>
      <c r="E526" s="38"/>
      <c r="G526" s="34" t="s">
        <v>11</v>
      </c>
      <c r="H526" s="35" t="s">
        <v>15</v>
      </c>
      <c r="I526" s="36" t="s">
        <v>12</v>
      </c>
      <c r="J526" s="37">
        <f ca="1">NOW()</f>
        <v>45945.548046875003</v>
      </c>
      <c r="K526" s="38"/>
    </row>
    <row r="527" spans="1:11" ht="15.95" customHeight="1" x14ac:dyDescent="0.25">
      <c r="A527" s="34" t="s">
        <v>39</v>
      </c>
      <c r="B527" s="35" t="s">
        <v>103</v>
      </c>
      <c r="C527" s="39" t="s">
        <v>38</v>
      </c>
      <c r="D527" s="40" t="e">
        <f>VLOOKUP(E525,INVENTORY!$A$2:$N$92,10,FALSE)</f>
        <v>#N/A</v>
      </c>
      <c r="E527" s="38"/>
      <c r="G527" s="34" t="s">
        <v>39</v>
      </c>
      <c r="H527" s="35" t="s">
        <v>103</v>
      </c>
      <c r="I527" s="39" t="s">
        <v>38</v>
      </c>
      <c r="J527" s="40" t="e">
        <f>VLOOKUP(K525,INVENTORY!$A$2:$N$92,10,FALSE)</f>
        <v>#N/A</v>
      </c>
      <c r="K527" s="38"/>
    </row>
    <row r="528" spans="1:11" ht="15.95" customHeight="1" x14ac:dyDescent="0.25">
      <c r="A528" s="34" t="str">
        <f>"Make: "</f>
        <v xml:space="preserve">Make: </v>
      </c>
      <c r="B528" s="35" t="e">
        <f>VLOOKUP(E525,INVENTORY!$A$2:$N$92,2,FALSE)</f>
        <v>#N/A</v>
      </c>
      <c r="C528" s="36" t="str">
        <f>"Model: "</f>
        <v xml:space="preserve">Model: </v>
      </c>
      <c r="D528" s="40" t="e">
        <f>VLOOKUP(E525,INVENTORY!$A$2:$N$92,3,FALSE)</f>
        <v>#N/A</v>
      </c>
      <c r="E528" s="38"/>
      <c r="G528" s="34" t="str">
        <f>"Make: "</f>
        <v xml:space="preserve">Make: </v>
      </c>
      <c r="H528" s="35" t="e">
        <f>VLOOKUP(K525,INVENTORY!$A$2:$N$92,2,FALSE)</f>
        <v>#N/A</v>
      </c>
      <c r="I528" s="36" t="str">
        <f>"Model: "</f>
        <v xml:space="preserve">Model: </v>
      </c>
      <c r="J528" s="40" t="e">
        <f>VLOOKUP(K525,INVENTORY!$A$2:$N$92,3,FALSE)</f>
        <v>#N/A</v>
      </c>
      <c r="K528" s="38"/>
    </row>
    <row r="529" spans="1:11" ht="15.95" customHeight="1" x14ac:dyDescent="0.25">
      <c r="A529" s="34" t="str">
        <f>"CPU/Speed: "</f>
        <v xml:space="preserve">CPU/Speed: </v>
      </c>
      <c r="B529" s="35" t="e">
        <f>VLOOKUP(E525,INVENTORY!$A$2:$N$92,4,FALSE)&amp;" / "&amp;VLOOKUP(E525,INVENTORY!$A$2:$N$92,5,FALSE)&amp;"GHz"</f>
        <v>#N/A</v>
      </c>
      <c r="C529" s="36"/>
      <c r="D529" s="36" t="str">
        <f>"Memory: "</f>
        <v xml:space="preserve">Memory: </v>
      </c>
      <c r="E529" s="41" t="e">
        <f>VLOOKUP(E525,INVENTORY!$A$2:$N$92,6,FALSE)</f>
        <v>#N/A</v>
      </c>
      <c r="G529" s="34" t="str">
        <f>"CPU/Speed: "</f>
        <v xml:space="preserve">CPU/Speed: </v>
      </c>
      <c r="H529" s="35" t="e">
        <f>VLOOKUP(K525,INVENTORY!$A$2:$N$92,4,FALSE)&amp;" / "&amp;VLOOKUP(K525,INVENTORY!$A$2:$N$92,5,FALSE)&amp;"GHz"</f>
        <v>#N/A</v>
      </c>
      <c r="I529" s="36"/>
      <c r="J529" s="36" t="str">
        <f>"Memory: "</f>
        <v xml:space="preserve">Memory: </v>
      </c>
      <c r="K529" s="71" t="e">
        <f>VLOOKUP(K525,INVENTORY!$A$2:$N$92,6,FALSE)</f>
        <v>#N/A</v>
      </c>
    </row>
    <row r="530" spans="1:11" ht="6.95" customHeight="1" x14ac:dyDescent="0.25">
      <c r="A530" s="6"/>
      <c r="B530" s="5"/>
      <c r="C530" s="5"/>
      <c r="D530" s="5"/>
      <c r="E530" s="7"/>
      <c r="G530" s="6"/>
      <c r="H530" s="5"/>
      <c r="I530" s="5"/>
      <c r="J530" s="5"/>
      <c r="K530" s="7"/>
    </row>
    <row r="531" spans="1:11" x14ac:dyDescent="0.25">
      <c r="A531" s="182" t="s">
        <v>10</v>
      </c>
      <c r="B531" s="183"/>
      <c r="C531" s="83" t="s">
        <v>1</v>
      </c>
      <c r="D531" s="83" t="s">
        <v>9</v>
      </c>
      <c r="E531" s="68" t="s">
        <v>8</v>
      </c>
      <c r="G531" s="182" t="s">
        <v>10</v>
      </c>
      <c r="H531" s="183"/>
      <c r="I531" s="83" t="s">
        <v>1</v>
      </c>
      <c r="J531" s="83" t="s">
        <v>9</v>
      </c>
      <c r="K531" s="68" t="s">
        <v>8</v>
      </c>
    </row>
    <row r="532" spans="1:11" x14ac:dyDescent="0.25">
      <c r="A532" s="174" t="s">
        <v>96</v>
      </c>
      <c r="B532" s="175"/>
      <c r="C532" s="82" t="s">
        <v>13</v>
      </c>
      <c r="D532" s="9"/>
      <c r="E532" s="8"/>
      <c r="G532" s="174" t="s">
        <v>96</v>
      </c>
      <c r="H532" s="175"/>
      <c r="I532" s="82" t="s">
        <v>13</v>
      </c>
      <c r="J532" s="9"/>
      <c r="K532" s="8"/>
    </row>
    <row r="533" spans="1:11" x14ac:dyDescent="0.25">
      <c r="A533" s="174" t="s">
        <v>98</v>
      </c>
      <c r="B533" s="175"/>
      <c r="C533" s="82" t="s">
        <v>13</v>
      </c>
      <c r="D533" s="9"/>
      <c r="E533" s="8"/>
      <c r="G533" s="174" t="s">
        <v>98</v>
      </c>
      <c r="H533" s="175"/>
      <c r="I533" s="82" t="s">
        <v>13</v>
      </c>
      <c r="J533" s="9"/>
      <c r="K533" s="8"/>
    </row>
    <row r="534" spans="1:11" x14ac:dyDescent="0.25">
      <c r="A534" s="174" t="s">
        <v>97</v>
      </c>
      <c r="B534" s="175"/>
      <c r="C534" s="82" t="s">
        <v>13</v>
      </c>
      <c r="D534" s="9"/>
      <c r="E534" s="8"/>
      <c r="G534" s="174" t="s">
        <v>97</v>
      </c>
      <c r="H534" s="175"/>
      <c r="I534" s="82" t="s">
        <v>13</v>
      </c>
      <c r="J534" s="9"/>
      <c r="K534" s="8"/>
    </row>
    <row r="535" spans="1:11" x14ac:dyDescent="0.25">
      <c r="A535" s="174" t="s">
        <v>7</v>
      </c>
      <c r="B535" s="175"/>
      <c r="C535" s="82" t="s">
        <v>13</v>
      </c>
      <c r="D535" s="9"/>
      <c r="E535" s="8"/>
      <c r="G535" s="174" t="s">
        <v>7</v>
      </c>
      <c r="H535" s="175"/>
      <c r="I535" s="82" t="s">
        <v>13</v>
      </c>
      <c r="J535" s="9"/>
      <c r="K535" s="8"/>
    </row>
    <row r="536" spans="1:11" x14ac:dyDescent="0.25">
      <c r="A536" s="174" t="s">
        <v>99</v>
      </c>
      <c r="B536" s="175"/>
      <c r="C536" s="82" t="s">
        <v>13</v>
      </c>
      <c r="D536" s="9"/>
      <c r="E536" s="8"/>
      <c r="G536" s="174" t="s">
        <v>99</v>
      </c>
      <c r="H536" s="175"/>
      <c r="I536" s="82" t="s">
        <v>13</v>
      </c>
      <c r="J536" s="9"/>
      <c r="K536" s="8"/>
    </row>
    <row r="537" spans="1:11" x14ac:dyDescent="0.25">
      <c r="A537" s="174" t="s">
        <v>6</v>
      </c>
      <c r="B537" s="175"/>
      <c r="C537" s="82" t="s">
        <v>13</v>
      </c>
      <c r="D537" s="9"/>
      <c r="E537" s="8"/>
      <c r="G537" s="174" t="s">
        <v>6</v>
      </c>
      <c r="H537" s="175"/>
      <c r="I537" s="82" t="s">
        <v>13</v>
      </c>
      <c r="J537" s="9"/>
      <c r="K537" s="8"/>
    </row>
    <row r="538" spans="1:11" x14ac:dyDescent="0.25">
      <c r="A538" s="174"/>
      <c r="B538" s="175"/>
      <c r="C538" s="82"/>
      <c r="D538" s="9"/>
      <c r="E538" s="8"/>
      <c r="G538" s="174"/>
      <c r="H538" s="175"/>
      <c r="I538" s="82"/>
      <c r="J538" s="9"/>
      <c r="K538" s="8"/>
    </row>
    <row r="539" spans="1:11" x14ac:dyDescent="0.25">
      <c r="A539" s="174"/>
      <c r="B539" s="175"/>
      <c r="C539" s="82"/>
      <c r="D539" s="9"/>
      <c r="E539" s="8"/>
      <c r="G539" s="174"/>
      <c r="H539" s="175"/>
      <c r="I539" s="82"/>
      <c r="J539" s="9"/>
      <c r="K539" s="8"/>
    </row>
    <row r="540" spans="1:11" ht="15.75" thickBot="1" x14ac:dyDescent="0.3">
      <c r="A540" s="163" t="s">
        <v>14</v>
      </c>
      <c r="B540" s="164"/>
      <c r="C540" s="164"/>
      <c r="D540" s="164"/>
      <c r="E540" s="165"/>
      <c r="G540" s="163" t="s">
        <v>14</v>
      </c>
      <c r="H540" s="164"/>
      <c r="I540" s="164"/>
      <c r="J540" s="164"/>
      <c r="K540" s="165"/>
    </row>
    <row r="541" spans="1:11" ht="21.75" customHeight="1" x14ac:dyDescent="0.25">
      <c r="A541" s="69" t="s">
        <v>101</v>
      </c>
      <c r="B541" s="69" t="s">
        <v>5</v>
      </c>
      <c r="C541" s="69" t="s">
        <v>100</v>
      </c>
      <c r="D541" s="69" t="s">
        <v>108</v>
      </c>
      <c r="E541" s="69" t="s">
        <v>95</v>
      </c>
      <c r="G541" s="69" t="s">
        <v>101</v>
      </c>
      <c r="H541" s="69" t="s">
        <v>5</v>
      </c>
      <c r="I541" s="69" t="s">
        <v>100</v>
      </c>
      <c r="J541" s="69" t="s">
        <v>108</v>
      </c>
      <c r="K541" s="69" t="s">
        <v>95</v>
      </c>
    </row>
    <row r="542" spans="1:11" ht="15.75" thickBot="1" x14ac:dyDescent="0.3">
      <c r="A542" s="70"/>
      <c r="B542" s="70"/>
      <c r="C542" s="70" t="e">
        <f>VLOOKUP(E525,INVENTORY!$A$2:$N$92,7,FALSE)</f>
        <v>#N/A</v>
      </c>
      <c r="D542" s="70" t="e">
        <f>VLOOKUP(E525,INVENTORY!$A$2:$N$92,8,FALSE)</f>
        <v>#N/A</v>
      </c>
      <c r="E542" s="70" t="e">
        <f>VLOOKUP(E525,INVENTORY!$A$2:$N$92,9,FALSE)</f>
        <v>#N/A</v>
      </c>
      <c r="G542" s="70"/>
      <c r="H542" s="70"/>
      <c r="I542" s="70" t="e">
        <f>VLOOKUP(K525,INVENTORY!$A$2:$N$92,7,FALSE)</f>
        <v>#N/A</v>
      </c>
      <c r="J542" s="70" t="e">
        <f>VLOOKUP(K525,INVENTORY!$A$2:$N$92,8,FALSE)</f>
        <v>#N/A</v>
      </c>
      <c r="K542" s="70" t="e">
        <f>VLOOKUP(K525,INVENTORY!$A$2:$N$92,9,FALSE)</f>
        <v>#N/A</v>
      </c>
    </row>
    <row r="543" spans="1:11" ht="15.75" thickBot="1" x14ac:dyDescent="0.3">
      <c r="A543" s="6"/>
      <c r="B543" s="5"/>
      <c r="C543" s="5"/>
      <c r="D543" s="5"/>
      <c r="E543" s="7"/>
      <c r="G543" s="6"/>
      <c r="H543" s="5"/>
      <c r="I543" s="5"/>
      <c r="J543" s="5"/>
      <c r="K543" s="7"/>
    </row>
    <row r="544" spans="1:11" ht="18" customHeight="1" thickBot="1" x14ac:dyDescent="0.3">
      <c r="A544" s="6" t="s">
        <v>4</v>
      </c>
      <c r="B544" s="5"/>
      <c r="C544" s="166" t="e">
        <f>"Function Code: "&amp;VLOOKUP(E525,INVENTORY!$A$2:$Q$92,14,FALSE)</f>
        <v>#N/A</v>
      </c>
      <c r="D544" s="167"/>
      <c r="E544" s="168"/>
      <c r="G544" s="6" t="s">
        <v>4</v>
      </c>
      <c r="H544" s="5"/>
      <c r="I544" s="166" t="e">
        <f>"Function Code: "&amp;VLOOKUP(K525,INVENTORY!$A$2:$Q$92,14,FALSE)</f>
        <v>#N/A</v>
      </c>
      <c r="J544" s="167"/>
      <c r="K544" s="168"/>
    </row>
    <row r="545" spans="1:11" ht="15" customHeight="1" thickBot="1" x14ac:dyDescent="0.3">
      <c r="A545" s="6"/>
      <c r="B545" s="5"/>
      <c r="C545" s="169"/>
      <c r="D545" s="170"/>
      <c r="E545" s="171"/>
      <c r="G545" s="6"/>
      <c r="H545" s="5"/>
      <c r="I545" s="169"/>
      <c r="J545" s="170"/>
      <c r="K545" s="171"/>
    </row>
    <row r="546" spans="1:11" ht="15" customHeight="1" thickBot="1" x14ac:dyDescent="0.3">
      <c r="A546" s="6"/>
      <c r="B546" s="5"/>
      <c r="C546" s="169" t="e">
        <f>"Cosmetic Code: "&amp;VLOOKUP(E525,INVENTORY!$A$2:$Q$92,15,FALSE)</f>
        <v>#N/A</v>
      </c>
      <c r="D546" s="170"/>
      <c r="E546" s="171"/>
      <c r="G546" s="6"/>
      <c r="H546" s="5"/>
      <c r="I546" s="169" t="e">
        <f>"Cosmetic Code: "&amp;VLOOKUP(K525,INVENTORY!$A$2:$Q$92,15,FALSE)</f>
        <v>#N/A</v>
      </c>
      <c r="J546" s="170"/>
      <c r="K546" s="171"/>
    </row>
    <row r="547" spans="1:11" ht="15" customHeight="1" x14ac:dyDescent="0.25">
      <c r="A547" s="6"/>
      <c r="B547" s="5"/>
      <c r="C547" s="15"/>
      <c r="D547" s="16"/>
      <c r="E547" s="17"/>
      <c r="G547" s="6"/>
      <c r="H547" s="5"/>
      <c r="I547" s="15"/>
      <c r="J547" s="16"/>
      <c r="K547" s="17"/>
    </row>
    <row r="548" spans="1:11" ht="15" customHeight="1" x14ac:dyDescent="0.25">
      <c r="A548" s="4" t="s">
        <v>3</v>
      </c>
      <c r="B548" s="14" t="s">
        <v>2</v>
      </c>
      <c r="C548" s="15"/>
      <c r="D548" s="16"/>
      <c r="E548" s="17"/>
      <c r="G548" s="4" t="s">
        <v>3</v>
      </c>
      <c r="H548" s="14" t="s">
        <v>2</v>
      </c>
      <c r="I548" s="15"/>
      <c r="J548" s="16"/>
      <c r="K548" s="17"/>
    </row>
    <row r="549" spans="1:11" ht="15.75" customHeight="1" thickBot="1" x14ac:dyDescent="0.3">
      <c r="A549" s="12" t="s">
        <v>1</v>
      </c>
      <c r="B549" s="13" t="s">
        <v>1</v>
      </c>
      <c r="C549" s="18"/>
      <c r="D549" s="19"/>
      <c r="E549" s="20"/>
      <c r="G549" s="12" t="s">
        <v>1</v>
      </c>
      <c r="H549" s="13" t="s">
        <v>1</v>
      </c>
      <c r="I549" s="18"/>
      <c r="J549" s="19"/>
      <c r="K549" s="20"/>
    </row>
    <row r="550" spans="1:11" ht="15.75" thickBot="1" x14ac:dyDescent="0.3">
      <c r="A550" s="3" t="s">
        <v>0</v>
      </c>
      <c r="B550" s="2" t="s">
        <v>0</v>
      </c>
      <c r="C550" s="1"/>
      <c r="D550" s="172" t="s">
        <v>119</v>
      </c>
      <c r="E550" s="173"/>
      <c r="G550" s="3" t="s">
        <v>0</v>
      </c>
      <c r="H550" s="2" t="s">
        <v>0</v>
      </c>
      <c r="I550" s="1"/>
      <c r="J550" s="172" t="s">
        <v>119</v>
      </c>
      <c r="K550" s="173"/>
    </row>
    <row r="551" spans="1:11" ht="47.25" customHeight="1" thickBot="1" x14ac:dyDescent="0.3"/>
    <row r="552" spans="1:11" ht="15" customHeight="1" x14ac:dyDescent="0.25">
      <c r="A552" s="176" t="s">
        <v>105</v>
      </c>
      <c r="B552" s="177"/>
      <c r="C552" s="177"/>
      <c r="D552" s="177"/>
      <c r="E552" s="178"/>
      <c r="G552" s="176" t="s">
        <v>105</v>
      </c>
      <c r="H552" s="177"/>
      <c r="I552" s="177"/>
      <c r="J552" s="177"/>
      <c r="K552" s="178"/>
    </row>
    <row r="553" spans="1:11" ht="15.75" customHeight="1" thickBot="1" x14ac:dyDescent="0.3">
      <c r="A553" s="179"/>
      <c r="B553" s="180"/>
      <c r="C553" s="180"/>
      <c r="D553" s="180"/>
      <c r="E553" s="181"/>
      <c r="G553" s="179"/>
      <c r="H553" s="180"/>
      <c r="I553" s="180"/>
      <c r="J553" s="180"/>
      <c r="K553" s="181"/>
    </row>
    <row r="554" spans="1:11" ht="15.75" customHeight="1" thickBot="1" x14ac:dyDescent="0.3">
      <c r="A554" s="11"/>
      <c r="B554" s="10"/>
      <c r="C554" s="10"/>
      <c r="D554" s="33" t="s">
        <v>42</v>
      </c>
      <c r="E554" s="42">
        <f>'Data-PULLDOWNS'!$B$3*2+E525</f>
        <v>12</v>
      </c>
      <c r="G554" s="11"/>
      <c r="H554" s="10"/>
      <c r="I554" s="10"/>
      <c r="J554" s="33" t="s">
        <v>42</v>
      </c>
      <c r="K554" s="42">
        <f>'Data-PULLDOWNS'!$B$3*3+E525</f>
        <v>13</v>
      </c>
    </row>
    <row r="555" spans="1:11" ht="19.5" customHeight="1" x14ac:dyDescent="0.25">
      <c r="A555" s="34" t="s">
        <v>11</v>
      </c>
      <c r="B555" s="35" t="s">
        <v>15</v>
      </c>
      <c r="C555" s="36" t="s">
        <v>12</v>
      </c>
      <c r="D555" s="37">
        <f ca="1">NOW()</f>
        <v>45945.548046875003</v>
      </c>
      <c r="E555" s="38"/>
      <c r="G555" s="34" t="s">
        <v>11</v>
      </c>
      <c r="H555" s="35" t="s">
        <v>15</v>
      </c>
      <c r="I555" s="36" t="s">
        <v>12</v>
      </c>
      <c r="J555" s="37">
        <f ca="1">NOW()</f>
        <v>45945.548046875003</v>
      </c>
      <c r="K555" s="38"/>
    </row>
    <row r="556" spans="1:11" ht="15.95" customHeight="1" x14ac:dyDescent="0.25">
      <c r="A556" s="34" t="s">
        <v>39</v>
      </c>
      <c r="B556" s="35" t="s">
        <v>103</v>
      </c>
      <c r="C556" s="39" t="s">
        <v>38</v>
      </c>
      <c r="D556" s="40" t="e">
        <f>VLOOKUP(E554,INVENTORY!$A$2:$N$92,10,FALSE)</f>
        <v>#N/A</v>
      </c>
      <c r="E556" s="38"/>
      <c r="G556" s="34" t="s">
        <v>39</v>
      </c>
      <c r="H556" s="35" t="s">
        <v>103</v>
      </c>
      <c r="I556" s="39" t="s">
        <v>38</v>
      </c>
      <c r="J556" s="40" t="e">
        <f>VLOOKUP(K554,INVENTORY!$A$2:$N$92,10,FALSE)</f>
        <v>#N/A</v>
      </c>
      <c r="K556" s="38"/>
    </row>
    <row r="557" spans="1:11" ht="15.95" customHeight="1" x14ac:dyDescent="0.25">
      <c r="A557" s="34" t="str">
        <f>"Make: "</f>
        <v xml:space="preserve">Make: </v>
      </c>
      <c r="B557" s="35" t="e">
        <f>VLOOKUP(E554,INVENTORY!$A$2:$N$92,2,FALSE)</f>
        <v>#N/A</v>
      </c>
      <c r="C557" s="36" t="str">
        <f>"Model: "</f>
        <v xml:space="preserve">Model: </v>
      </c>
      <c r="D557" s="40" t="e">
        <f>VLOOKUP(E554,INVENTORY!$A$2:$N$92,3,FALSE)</f>
        <v>#N/A</v>
      </c>
      <c r="E557" s="38"/>
      <c r="G557" s="34" t="str">
        <f>"Make: "</f>
        <v xml:space="preserve">Make: </v>
      </c>
      <c r="H557" s="35" t="e">
        <f>VLOOKUP(K554,INVENTORY!$A$2:$N$92,2,FALSE)</f>
        <v>#N/A</v>
      </c>
      <c r="I557" s="36" t="str">
        <f>"Model: "</f>
        <v xml:space="preserve">Model: </v>
      </c>
      <c r="J557" s="40" t="e">
        <f>VLOOKUP(K554,INVENTORY!$A$2:$N$92,3,FALSE)</f>
        <v>#N/A</v>
      </c>
      <c r="K557" s="38"/>
    </row>
    <row r="558" spans="1:11" ht="15.95" customHeight="1" x14ac:dyDescent="0.25">
      <c r="A558" s="34" t="str">
        <f>"CPU/Speed: "</f>
        <v xml:space="preserve">CPU/Speed: </v>
      </c>
      <c r="B558" s="35" t="e">
        <f>VLOOKUP(E554,INVENTORY!$A$2:$N$92,4,FALSE)&amp;" / "&amp;VLOOKUP(E554,INVENTORY!$A$2:$N$92,5,FALSE)&amp;"GHz"</f>
        <v>#N/A</v>
      </c>
      <c r="C558" s="36"/>
      <c r="D558" s="36" t="str">
        <f>"Memory: "</f>
        <v xml:space="preserve">Memory: </v>
      </c>
      <c r="E558" s="71" t="e">
        <f>VLOOKUP(E554,INVENTORY!$A$2:$N$92,6,FALSE)</f>
        <v>#N/A</v>
      </c>
      <c r="G558" s="34" t="str">
        <f>"CPU/Speed: "</f>
        <v xml:space="preserve">CPU/Speed: </v>
      </c>
      <c r="H558" s="35" t="e">
        <f>VLOOKUP(K554,INVENTORY!$A$2:$N$92,4,FALSE)&amp;" / "&amp;VLOOKUP(K554,INVENTORY!$A$2:$N$92,5,FALSE)&amp;"GHz"</f>
        <v>#N/A</v>
      </c>
      <c r="I558" s="36"/>
      <c r="J558" s="36" t="str">
        <f>"Memory: "</f>
        <v xml:space="preserve">Memory: </v>
      </c>
      <c r="K558" s="71" t="e">
        <f>VLOOKUP(K554,INVENTORY!$A$2:$N$92,6,FALSE)</f>
        <v>#N/A</v>
      </c>
    </row>
    <row r="559" spans="1:11" ht="6.95" customHeight="1" x14ac:dyDescent="0.25">
      <c r="A559" s="6"/>
      <c r="B559" s="5"/>
      <c r="C559" s="5"/>
      <c r="D559" s="5"/>
      <c r="E559" s="7"/>
      <c r="G559" s="6"/>
      <c r="H559" s="5"/>
      <c r="I559" s="5"/>
      <c r="J559" s="5"/>
      <c r="K559" s="7"/>
    </row>
    <row r="560" spans="1:11" x14ac:dyDescent="0.25">
      <c r="A560" s="182" t="s">
        <v>10</v>
      </c>
      <c r="B560" s="183"/>
      <c r="C560" s="83" t="s">
        <v>1</v>
      </c>
      <c r="D560" s="83" t="s">
        <v>9</v>
      </c>
      <c r="E560" s="68" t="s">
        <v>8</v>
      </c>
      <c r="G560" s="182" t="s">
        <v>10</v>
      </c>
      <c r="H560" s="183"/>
      <c r="I560" s="83" t="s">
        <v>1</v>
      </c>
      <c r="J560" s="83" t="s">
        <v>9</v>
      </c>
      <c r="K560" s="68" t="s">
        <v>8</v>
      </c>
    </row>
    <row r="561" spans="1:11" x14ac:dyDescent="0.25">
      <c r="A561" s="174" t="s">
        <v>96</v>
      </c>
      <c r="B561" s="175"/>
      <c r="C561" s="82" t="s">
        <v>13</v>
      </c>
      <c r="D561" s="9"/>
      <c r="E561" s="8"/>
      <c r="G561" s="174" t="s">
        <v>96</v>
      </c>
      <c r="H561" s="175"/>
      <c r="I561" s="82" t="s">
        <v>13</v>
      </c>
      <c r="J561" s="9"/>
      <c r="K561" s="8"/>
    </row>
    <row r="562" spans="1:11" x14ac:dyDescent="0.25">
      <c r="A562" s="174" t="s">
        <v>98</v>
      </c>
      <c r="B562" s="175"/>
      <c r="C562" s="82" t="s">
        <v>13</v>
      </c>
      <c r="D562" s="9"/>
      <c r="E562" s="8"/>
      <c r="G562" s="174" t="s">
        <v>98</v>
      </c>
      <c r="H562" s="175"/>
      <c r="I562" s="82" t="s">
        <v>13</v>
      </c>
      <c r="J562" s="9"/>
      <c r="K562" s="8"/>
    </row>
    <row r="563" spans="1:11" x14ac:dyDescent="0.25">
      <c r="A563" s="174" t="s">
        <v>97</v>
      </c>
      <c r="B563" s="175"/>
      <c r="C563" s="82" t="s">
        <v>13</v>
      </c>
      <c r="D563" s="9"/>
      <c r="E563" s="8"/>
      <c r="G563" s="174" t="s">
        <v>97</v>
      </c>
      <c r="H563" s="175"/>
      <c r="I563" s="82" t="s">
        <v>13</v>
      </c>
      <c r="J563" s="9"/>
      <c r="K563" s="8"/>
    </row>
    <row r="564" spans="1:11" x14ac:dyDescent="0.25">
      <c r="A564" s="174" t="s">
        <v>7</v>
      </c>
      <c r="B564" s="175"/>
      <c r="C564" s="82" t="s">
        <v>13</v>
      </c>
      <c r="D564" s="9"/>
      <c r="E564" s="8"/>
      <c r="G564" s="174" t="s">
        <v>7</v>
      </c>
      <c r="H564" s="175"/>
      <c r="I564" s="82" t="s">
        <v>13</v>
      </c>
      <c r="J564" s="9"/>
      <c r="K564" s="8"/>
    </row>
    <row r="565" spans="1:11" x14ac:dyDescent="0.25">
      <c r="A565" s="174" t="s">
        <v>99</v>
      </c>
      <c r="B565" s="175"/>
      <c r="C565" s="82" t="s">
        <v>13</v>
      </c>
      <c r="D565" s="9"/>
      <c r="E565" s="8"/>
      <c r="G565" s="174" t="s">
        <v>99</v>
      </c>
      <c r="H565" s="175"/>
      <c r="I565" s="82" t="s">
        <v>13</v>
      </c>
      <c r="J565" s="9"/>
      <c r="K565" s="8"/>
    </row>
    <row r="566" spans="1:11" x14ac:dyDescent="0.25">
      <c r="A566" s="174" t="s">
        <v>6</v>
      </c>
      <c r="B566" s="175"/>
      <c r="C566" s="82" t="s">
        <v>13</v>
      </c>
      <c r="D566" s="9"/>
      <c r="E566" s="8"/>
      <c r="G566" s="174" t="s">
        <v>6</v>
      </c>
      <c r="H566" s="175"/>
      <c r="I566" s="82" t="s">
        <v>13</v>
      </c>
      <c r="J566" s="9"/>
      <c r="K566" s="8"/>
    </row>
    <row r="567" spans="1:11" x14ac:dyDescent="0.25">
      <c r="A567" s="174"/>
      <c r="B567" s="175"/>
      <c r="C567" s="82"/>
      <c r="D567" s="9"/>
      <c r="E567" s="8"/>
      <c r="G567" s="174"/>
      <c r="H567" s="175"/>
      <c r="I567" s="82"/>
      <c r="J567" s="9"/>
      <c r="K567" s="8"/>
    </row>
    <row r="568" spans="1:11" x14ac:dyDescent="0.25">
      <c r="A568" s="174"/>
      <c r="B568" s="175"/>
      <c r="C568" s="82"/>
      <c r="D568" s="9"/>
      <c r="E568" s="8"/>
      <c r="G568" s="174"/>
      <c r="H568" s="175"/>
      <c r="I568" s="82"/>
      <c r="J568" s="9"/>
      <c r="K568" s="8"/>
    </row>
    <row r="569" spans="1:11" ht="15.75" thickBot="1" x14ac:dyDescent="0.3">
      <c r="A569" s="163" t="s">
        <v>14</v>
      </c>
      <c r="B569" s="164"/>
      <c r="C569" s="164"/>
      <c r="D569" s="164"/>
      <c r="E569" s="165"/>
      <c r="G569" s="163" t="s">
        <v>14</v>
      </c>
      <c r="H569" s="164"/>
      <c r="I569" s="164"/>
      <c r="J569" s="164"/>
      <c r="K569" s="165"/>
    </row>
    <row r="570" spans="1:11" ht="21.75" customHeight="1" x14ac:dyDescent="0.25">
      <c r="A570" s="69" t="s">
        <v>101</v>
      </c>
      <c r="B570" s="69" t="s">
        <v>5</v>
      </c>
      <c r="C570" s="69" t="s">
        <v>100</v>
      </c>
      <c r="D570" s="69" t="s">
        <v>108</v>
      </c>
      <c r="E570" s="69" t="s">
        <v>95</v>
      </c>
      <c r="G570" s="69" t="s">
        <v>101</v>
      </c>
      <c r="H570" s="69" t="s">
        <v>5</v>
      </c>
      <c r="I570" s="69" t="s">
        <v>100</v>
      </c>
      <c r="J570" s="69" t="s">
        <v>108</v>
      </c>
      <c r="K570" s="69" t="s">
        <v>95</v>
      </c>
    </row>
    <row r="571" spans="1:11" ht="15.75" thickBot="1" x14ac:dyDescent="0.3">
      <c r="A571" s="70"/>
      <c r="B571" s="70"/>
      <c r="C571" s="70" t="e">
        <f>VLOOKUP(E554,INVENTORY!$A$2:$N$92,7,FALSE)</f>
        <v>#N/A</v>
      </c>
      <c r="D571" s="70" t="e">
        <f>VLOOKUP(E554,INVENTORY!$A$2:$N$92,8,FALSE)</f>
        <v>#N/A</v>
      </c>
      <c r="E571" s="70" t="e">
        <f>VLOOKUP(E554,INVENTORY!$A$2:$N$92,9,FALSE)</f>
        <v>#N/A</v>
      </c>
      <c r="G571" s="70"/>
      <c r="H571" s="70"/>
      <c r="I571" s="70" t="e">
        <f>VLOOKUP(K554,INVENTORY!$A$2:$N$92,7,FALSE)</f>
        <v>#N/A</v>
      </c>
      <c r="J571" s="70" t="e">
        <f>VLOOKUP(K554,INVENTORY!$A$2:$N$92,8,FALSE)</f>
        <v>#N/A</v>
      </c>
      <c r="K571" s="70" t="e">
        <f>VLOOKUP(K554,INVENTORY!$A$2:$N$92,9,FALSE)</f>
        <v>#N/A</v>
      </c>
    </row>
    <row r="572" spans="1:11" ht="15.75" thickBot="1" x14ac:dyDescent="0.3">
      <c r="A572" s="6"/>
      <c r="B572" s="5"/>
      <c r="C572" s="5"/>
      <c r="D572" s="5"/>
      <c r="E572" s="7"/>
      <c r="G572" s="6"/>
      <c r="H572" s="5"/>
      <c r="I572" s="5"/>
      <c r="J572" s="5"/>
      <c r="K572" s="7"/>
    </row>
    <row r="573" spans="1:11" ht="18" customHeight="1" thickBot="1" x14ac:dyDescent="0.3">
      <c r="A573" s="6" t="s">
        <v>4</v>
      </c>
      <c r="B573" s="5"/>
      <c r="C573" s="166" t="e">
        <f>"Function Code: "&amp;VLOOKUP(E554,INVENTORY!$A$2:$Q$92,14,FALSE)</f>
        <v>#N/A</v>
      </c>
      <c r="D573" s="167"/>
      <c r="E573" s="168"/>
      <c r="G573" s="6" t="s">
        <v>4</v>
      </c>
      <c r="H573" s="5"/>
      <c r="I573" s="166" t="e">
        <f>"Function Code: "&amp;VLOOKUP(K554,INVENTORY!$A$2:$Q$92,14,FALSE)</f>
        <v>#N/A</v>
      </c>
      <c r="J573" s="167"/>
      <c r="K573" s="168"/>
    </row>
    <row r="574" spans="1:11" ht="15" customHeight="1" thickBot="1" x14ac:dyDescent="0.3">
      <c r="A574" s="6"/>
      <c r="B574" s="5"/>
      <c r="C574" s="169"/>
      <c r="D574" s="170"/>
      <c r="E574" s="171"/>
      <c r="G574" s="6"/>
      <c r="H574" s="5"/>
      <c r="I574" s="169"/>
      <c r="J574" s="170"/>
      <c r="K574" s="171"/>
    </row>
    <row r="575" spans="1:11" ht="15" customHeight="1" thickBot="1" x14ac:dyDescent="0.3">
      <c r="A575" s="6"/>
      <c r="B575" s="5"/>
      <c r="C575" s="169" t="e">
        <f>"Cosmetic Code: "&amp;VLOOKUP(E554,INVENTORY!$A$2:$Q$92,15,FALSE)</f>
        <v>#N/A</v>
      </c>
      <c r="D575" s="170"/>
      <c r="E575" s="171"/>
      <c r="G575" s="6"/>
      <c r="H575" s="5"/>
      <c r="I575" s="169" t="e">
        <f>"Cosmetic Code: "&amp;VLOOKUP(K554,INVENTORY!$A$2:$Q$92,15,FALSE)</f>
        <v>#N/A</v>
      </c>
      <c r="J575" s="170"/>
      <c r="K575" s="171"/>
    </row>
    <row r="576" spans="1:11" ht="15" customHeight="1" x14ac:dyDescent="0.25">
      <c r="A576" s="6"/>
      <c r="B576" s="5"/>
      <c r="C576" s="15"/>
      <c r="D576" s="16"/>
      <c r="E576" s="17"/>
      <c r="G576" s="6"/>
      <c r="H576" s="5"/>
      <c r="I576" s="15"/>
      <c r="J576" s="16"/>
      <c r="K576" s="17"/>
    </row>
    <row r="577" spans="1:11" ht="15" customHeight="1" x14ac:dyDescent="0.25">
      <c r="A577" s="4" t="s">
        <v>3</v>
      </c>
      <c r="B577" s="14" t="s">
        <v>2</v>
      </c>
      <c r="C577" s="15"/>
      <c r="D577" s="16"/>
      <c r="E577" s="17"/>
      <c r="G577" s="4" t="s">
        <v>3</v>
      </c>
      <c r="H577" s="14" t="s">
        <v>2</v>
      </c>
      <c r="I577" s="15"/>
      <c r="J577" s="16"/>
      <c r="K577" s="17"/>
    </row>
    <row r="578" spans="1:11" ht="15.75" customHeight="1" thickBot="1" x14ac:dyDescent="0.3">
      <c r="A578" s="12" t="s">
        <v>1</v>
      </c>
      <c r="B578" s="13" t="s">
        <v>1</v>
      </c>
      <c r="C578" s="18"/>
      <c r="D578" s="19"/>
      <c r="E578" s="20"/>
      <c r="G578" s="12" t="s">
        <v>1</v>
      </c>
      <c r="H578" s="13" t="s">
        <v>1</v>
      </c>
      <c r="I578" s="18"/>
      <c r="J578" s="19"/>
      <c r="K578" s="20"/>
    </row>
    <row r="579" spans="1:11" ht="15.75" thickBot="1" x14ac:dyDescent="0.3">
      <c r="A579" s="3" t="s">
        <v>0</v>
      </c>
      <c r="B579" s="2" t="s">
        <v>0</v>
      </c>
      <c r="C579" s="1"/>
      <c r="D579" s="172" t="s">
        <v>119</v>
      </c>
      <c r="E579" s="173"/>
      <c r="G579" s="3" t="s">
        <v>0</v>
      </c>
      <c r="H579" s="2" t="s">
        <v>0</v>
      </c>
      <c r="I579" s="1"/>
      <c r="J579" s="172" t="s">
        <v>119</v>
      </c>
      <c r="K579" s="173"/>
    </row>
    <row r="580" spans="1:11" ht="15.75" thickBot="1" x14ac:dyDescent="0.3"/>
    <row r="581" spans="1:11" ht="15" customHeight="1" x14ac:dyDescent="0.25">
      <c r="A581" s="176" t="s">
        <v>105</v>
      </c>
      <c r="B581" s="177"/>
      <c r="C581" s="177"/>
      <c r="D581" s="177"/>
      <c r="E581" s="178"/>
      <c r="G581" s="176" t="s">
        <v>105</v>
      </c>
      <c r="H581" s="177"/>
      <c r="I581" s="177"/>
      <c r="J581" s="177"/>
      <c r="K581" s="178"/>
    </row>
    <row r="582" spans="1:11" ht="15.75" customHeight="1" thickBot="1" x14ac:dyDescent="0.3">
      <c r="A582" s="179"/>
      <c r="B582" s="180"/>
      <c r="C582" s="180"/>
      <c r="D582" s="180"/>
      <c r="E582" s="181"/>
      <c r="G582" s="179"/>
      <c r="H582" s="180"/>
      <c r="I582" s="180"/>
      <c r="J582" s="180"/>
      <c r="K582" s="181"/>
    </row>
    <row r="583" spans="1:11" ht="15.75" customHeight="1" thickBot="1" x14ac:dyDescent="0.3">
      <c r="A583" s="11"/>
      <c r="B583" s="10"/>
      <c r="C583" s="10"/>
      <c r="D583" s="33" t="s">
        <v>42</v>
      </c>
      <c r="E583" s="42">
        <f>E525+1</f>
        <v>11</v>
      </c>
      <c r="G583" s="11"/>
      <c r="H583" s="10"/>
      <c r="I583" s="10"/>
      <c r="J583" s="33" t="s">
        <v>42</v>
      </c>
      <c r="K583" s="42">
        <f>'Data-PULLDOWNS'!$B$3+E583</f>
        <v>12</v>
      </c>
    </row>
    <row r="584" spans="1:11" ht="19.5" customHeight="1" x14ac:dyDescent="0.25">
      <c r="A584" s="34" t="s">
        <v>11</v>
      </c>
      <c r="B584" s="35" t="s">
        <v>15</v>
      </c>
      <c r="C584" s="36" t="s">
        <v>12</v>
      </c>
      <c r="D584" s="37">
        <f ca="1">NOW()</f>
        <v>45945.548046875003</v>
      </c>
      <c r="E584" s="38"/>
      <c r="G584" s="34" t="s">
        <v>11</v>
      </c>
      <c r="H584" s="35" t="s">
        <v>15</v>
      </c>
      <c r="I584" s="36" t="s">
        <v>12</v>
      </c>
      <c r="J584" s="37">
        <f ca="1">NOW()</f>
        <v>45945.548046875003</v>
      </c>
      <c r="K584" s="38"/>
    </row>
    <row r="585" spans="1:11" ht="15.95" customHeight="1" x14ac:dyDescent="0.25">
      <c r="A585" s="34" t="s">
        <v>39</v>
      </c>
      <c r="B585" s="35" t="s">
        <v>103</v>
      </c>
      <c r="C585" s="39" t="s">
        <v>38</v>
      </c>
      <c r="D585" s="40" t="e">
        <f>VLOOKUP(E583,INVENTORY!$A$2:$N$92,10,FALSE)</f>
        <v>#N/A</v>
      </c>
      <c r="E585" s="38"/>
      <c r="G585" s="34" t="s">
        <v>39</v>
      </c>
      <c r="H585" s="35" t="s">
        <v>103</v>
      </c>
      <c r="I585" s="39" t="s">
        <v>38</v>
      </c>
      <c r="J585" s="40" t="e">
        <f>VLOOKUP(K583,INVENTORY!$A$2:$N$92,10,FALSE)</f>
        <v>#N/A</v>
      </c>
      <c r="K585" s="38"/>
    </row>
    <row r="586" spans="1:11" ht="15.95" customHeight="1" x14ac:dyDescent="0.25">
      <c r="A586" s="34" t="str">
        <f>"Make: "</f>
        <v xml:space="preserve">Make: </v>
      </c>
      <c r="B586" s="35" t="e">
        <f>VLOOKUP(E583,INVENTORY!$A$2:$N$92,2,FALSE)</f>
        <v>#N/A</v>
      </c>
      <c r="C586" s="36" t="str">
        <f>"Model: "</f>
        <v xml:space="preserve">Model: </v>
      </c>
      <c r="D586" s="40" t="e">
        <f>VLOOKUP(E583,INVENTORY!$A$2:$N$92,3,FALSE)</f>
        <v>#N/A</v>
      </c>
      <c r="E586" s="38"/>
      <c r="G586" s="34" t="str">
        <f>"Make: "</f>
        <v xml:space="preserve">Make: </v>
      </c>
      <c r="H586" s="35" t="e">
        <f>VLOOKUP(K583,INVENTORY!$A$2:$N$92,2,FALSE)</f>
        <v>#N/A</v>
      </c>
      <c r="I586" s="36" t="str">
        <f>"Model: "</f>
        <v xml:space="preserve">Model: </v>
      </c>
      <c r="J586" s="40" t="e">
        <f>VLOOKUP(K583,INVENTORY!$A$2:$N$92,3,FALSE)</f>
        <v>#N/A</v>
      </c>
      <c r="K586" s="38"/>
    </row>
    <row r="587" spans="1:11" ht="15.95" customHeight="1" x14ac:dyDescent="0.25">
      <c r="A587" s="34" t="str">
        <f>"CPU/Speed: "</f>
        <v xml:space="preserve">CPU/Speed: </v>
      </c>
      <c r="B587" s="35" t="e">
        <f>VLOOKUP(E583,INVENTORY!$A$2:$N$92,4,FALSE)&amp;" / "&amp;VLOOKUP(E583,INVENTORY!$A$2:$N$92,5,FALSE)&amp;"GHz"</f>
        <v>#N/A</v>
      </c>
      <c r="C587" s="36"/>
      <c r="D587" s="36" t="str">
        <f>"Memory: "</f>
        <v xml:space="preserve">Memory: </v>
      </c>
      <c r="E587" s="41" t="e">
        <f>VLOOKUP(E583,INVENTORY!$A$2:$N$92,6,FALSE)</f>
        <v>#N/A</v>
      </c>
      <c r="G587" s="34" t="str">
        <f>"CPU/Speed: "</f>
        <v xml:space="preserve">CPU/Speed: </v>
      </c>
      <c r="H587" s="35" t="e">
        <f>VLOOKUP(K583,INVENTORY!$A$2:$N$92,4,FALSE)&amp;" / "&amp;VLOOKUP(K583,INVENTORY!$A$2:$N$92,5,FALSE)&amp;"GHz"</f>
        <v>#N/A</v>
      </c>
      <c r="I587" s="36"/>
      <c r="J587" s="36" t="str">
        <f>"Memory: "</f>
        <v xml:space="preserve">Memory: </v>
      </c>
      <c r="K587" s="71" t="e">
        <f>VLOOKUP(K583,INVENTORY!$A$2:$N$92,6,FALSE)</f>
        <v>#N/A</v>
      </c>
    </row>
    <row r="588" spans="1:11" ht="6.95" customHeight="1" x14ac:dyDescent="0.25">
      <c r="A588" s="6"/>
      <c r="B588" s="5"/>
      <c r="C588" s="5"/>
      <c r="D588" s="5"/>
      <c r="E588" s="7"/>
      <c r="G588" s="6"/>
      <c r="H588" s="5"/>
      <c r="I588" s="5"/>
      <c r="J588" s="5"/>
      <c r="K588" s="7"/>
    </row>
    <row r="589" spans="1:11" x14ac:dyDescent="0.25">
      <c r="A589" s="182" t="s">
        <v>10</v>
      </c>
      <c r="B589" s="183"/>
      <c r="C589" s="83" t="s">
        <v>1</v>
      </c>
      <c r="D589" s="83" t="s">
        <v>9</v>
      </c>
      <c r="E589" s="68" t="s">
        <v>8</v>
      </c>
      <c r="G589" s="182" t="s">
        <v>10</v>
      </c>
      <c r="H589" s="183"/>
      <c r="I589" s="83" t="s">
        <v>1</v>
      </c>
      <c r="J589" s="83" t="s">
        <v>9</v>
      </c>
      <c r="K589" s="68" t="s">
        <v>8</v>
      </c>
    </row>
    <row r="590" spans="1:11" x14ac:dyDescent="0.25">
      <c r="A590" s="174" t="s">
        <v>96</v>
      </c>
      <c r="B590" s="175"/>
      <c r="C590" s="82" t="s">
        <v>13</v>
      </c>
      <c r="D590" s="9"/>
      <c r="E590" s="8"/>
      <c r="G590" s="174" t="s">
        <v>96</v>
      </c>
      <c r="H590" s="175"/>
      <c r="I590" s="82" t="s">
        <v>13</v>
      </c>
      <c r="J590" s="9"/>
      <c r="K590" s="8"/>
    </row>
    <row r="591" spans="1:11" x14ac:dyDescent="0.25">
      <c r="A591" s="174" t="s">
        <v>98</v>
      </c>
      <c r="B591" s="175"/>
      <c r="C591" s="82" t="s">
        <v>13</v>
      </c>
      <c r="D591" s="9"/>
      <c r="E591" s="8"/>
      <c r="G591" s="174" t="s">
        <v>98</v>
      </c>
      <c r="H591" s="175"/>
      <c r="I591" s="82" t="s">
        <v>13</v>
      </c>
      <c r="J591" s="9"/>
      <c r="K591" s="8"/>
    </row>
    <row r="592" spans="1:11" x14ac:dyDescent="0.25">
      <c r="A592" s="174" t="s">
        <v>97</v>
      </c>
      <c r="B592" s="175"/>
      <c r="C592" s="82" t="s">
        <v>13</v>
      </c>
      <c r="D592" s="9"/>
      <c r="E592" s="8"/>
      <c r="G592" s="174" t="s">
        <v>97</v>
      </c>
      <c r="H592" s="175"/>
      <c r="I592" s="82" t="s">
        <v>13</v>
      </c>
      <c r="J592" s="9"/>
      <c r="K592" s="8"/>
    </row>
    <row r="593" spans="1:11" x14ac:dyDescent="0.25">
      <c r="A593" s="174" t="s">
        <v>7</v>
      </c>
      <c r="B593" s="175"/>
      <c r="C593" s="82" t="s">
        <v>13</v>
      </c>
      <c r="D593" s="9"/>
      <c r="E593" s="8"/>
      <c r="G593" s="174" t="s">
        <v>7</v>
      </c>
      <c r="H593" s="175"/>
      <c r="I593" s="82" t="s">
        <v>13</v>
      </c>
      <c r="J593" s="9"/>
      <c r="K593" s="8"/>
    </row>
    <row r="594" spans="1:11" x14ac:dyDescent="0.25">
      <c r="A594" s="174" t="s">
        <v>99</v>
      </c>
      <c r="B594" s="175"/>
      <c r="C594" s="82" t="s">
        <v>13</v>
      </c>
      <c r="D594" s="9"/>
      <c r="E594" s="8"/>
      <c r="G594" s="174" t="s">
        <v>99</v>
      </c>
      <c r="H594" s="175"/>
      <c r="I594" s="82" t="s">
        <v>13</v>
      </c>
      <c r="J594" s="9"/>
      <c r="K594" s="8"/>
    </row>
    <row r="595" spans="1:11" x14ac:dyDescent="0.25">
      <c r="A595" s="174" t="s">
        <v>6</v>
      </c>
      <c r="B595" s="175"/>
      <c r="C595" s="82" t="s">
        <v>13</v>
      </c>
      <c r="D595" s="9"/>
      <c r="E595" s="8"/>
      <c r="G595" s="174" t="s">
        <v>6</v>
      </c>
      <c r="H595" s="175"/>
      <c r="I595" s="82" t="s">
        <v>13</v>
      </c>
      <c r="J595" s="9"/>
      <c r="K595" s="8"/>
    </row>
    <row r="596" spans="1:11" x14ac:dyDescent="0.25">
      <c r="A596" s="174"/>
      <c r="B596" s="175"/>
      <c r="C596" s="82"/>
      <c r="D596" s="9"/>
      <c r="E596" s="8"/>
      <c r="G596" s="174"/>
      <c r="H596" s="175"/>
      <c r="I596" s="82"/>
      <c r="J596" s="9"/>
      <c r="K596" s="8"/>
    </row>
    <row r="597" spans="1:11" x14ac:dyDescent="0.25">
      <c r="A597" s="174"/>
      <c r="B597" s="175"/>
      <c r="C597" s="82"/>
      <c r="D597" s="9"/>
      <c r="E597" s="8"/>
      <c r="G597" s="174"/>
      <c r="H597" s="175"/>
      <c r="I597" s="82"/>
      <c r="J597" s="9"/>
      <c r="K597" s="8"/>
    </row>
    <row r="598" spans="1:11" ht="15.75" thickBot="1" x14ac:dyDescent="0.3">
      <c r="A598" s="163" t="s">
        <v>14</v>
      </c>
      <c r="B598" s="164"/>
      <c r="C598" s="164"/>
      <c r="D598" s="164"/>
      <c r="E598" s="165"/>
      <c r="G598" s="163" t="s">
        <v>14</v>
      </c>
      <c r="H598" s="164"/>
      <c r="I598" s="164"/>
      <c r="J598" s="164"/>
      <c r="K598" s="165"/>
    </row>
    <row r="599" spans="1:11" ht="21.75" customHeight="1" x14ac:dyDescent="0.25">
      <c r="A599" s="69" t="s">
        <v>101</v>
      </c>
      <c r="B599" s="69" t="s">
        <v>5</v>
      </c>
      <c r="C599" s="69" t="s">
        <v>100</v>
      </c>
      <c r="D599" s="69" t="s">
        <v>108</v>
      </c>
      <c r="E599" s="69" t="s">
        <v>95</v>
      </c>
      <c r="G599" s="69" t="s">
        <v>101</v>
      </c>
      <c r="H599" s="69" t="s">
        <v>5</v>
      </c>
      <c r="I599" s="69" t="s">
        <v>100</v>
      </c>
      <c r="J599" s="69" t="s">
        <v>108</v>
      </c>
      <c r="K599" s="69" t="s">
        <v>95</v>
      </c>
    </row>
    <row r="600" spans="1:11" ht="15.75" thickBot="1" x14ac:dyDescent="0.3">
      <c r="A600" s="70"/>
      <c r="B600" s="70"/>
      <c r="C600" s="70" t="e">
        <f>VLOOKUP(E583,INVENTORY!$A$2:$N$92,7,FALSE)</f>
        <v>#N/A</v>
      </c>
      <c r="D600" s="70" t="e">
        <f>VLOOKUP(E583,INVENTORY!$A$2:$N$92,8,FALSE)</f>
        <v>#N/A</v>
      </c>
      <c r="E600" s="70" t="e">
        <f>VLOOKUP(E583,INVENTORY!$A$2:$N$92,9,FALSE)</f>
        <v>#N/A</v>
      </c>
      <c r="G600" s="70"/>
      <c r="H600" s="70"/>
      <c r="I600" s="70" t="e">
        <f>VLOOKUP(K583,INVENTORY!$A$2:$N$92,7,FALSE)</f>
        <v>#N/A</v>
      </c>
      <c r="J600" s="70" t="e">
        <f>VLOOKUP(K583,INVENTORY!$A$2:$N$92,8,FALSE)</f>
        <v>#N/A</v>
      </c>
      <c r="K600" s="70" t="e">
        <f>VLOOKUP(K583,INVENTORY!$A$2:$N$92,9,FALSE)</f>
        <v>#N/A</v>
      </c>
    </row>
    <row r="601" spans="1:11" ht="15.75" thickBot="1" x14ac:dyDescent="0.3">
      <c r="A601" s="6"/>
      <c r="B601" s="5"/>
      <c r="C601" s="5"/>
      <c r="D601" s="5"/>
      <c r="E601" s="7"/>
      <c r="G601" s="6"/>
      <c r="H601" s="5"/>
      <c r="I601" s="5"/>
      <c r="J601" s="5"/>
      <c r="K601" s="7"/>
    </row>
    <row r="602" spans="1:11" ht="18" customHeight="1" thickBot="1" x14ac:dyDescent="0.3">
      <c r="A602" s="6" t="s">
        <v>4</v>
      </c>
      <c r="B602" s="5"/>
      <c r="C602" s="166" t="e">
        <f>"Function Code: "&amp;VLOOKUP(E583,INVENTORY!$A$2:$Q$92,14,FALSE)</f>
        <v>#N/A</v>
      </c>
      <c r="D602" s="167"/>
      <c r="E602" s="168"/>
      <c r="G602" s="6" t="s">
        <v>4</v>
      </c>
      <c r="H602" s="5"/>
      <c r="I602" s="166" t="e">
        <f>"Function Code: "&amp;VLOOKUP(K583,INVENTORY!$A$2:$Q$92,14,FALSE)</f>
        <v>#N/A</v>
      </c>
      <c r="J602" s="167"/>
      <c r="K602" s="168"/>
    </row>
    <row r="603" spans="1:11" ht="15" customHeight="1" thickBot="1" x14ac:dyDescent="0.3">
      <c r="A603" s="6"/>
      <c r="B603" s="5"/>
      <c r="C603" s="169"/>
      <c r="D603" s="170"/>
      <c r="E603" s="171"/>
      <c r="G603" s="6"/>
      <c r="H603" s="5"/>
      <c r="I603" s="169"/>
      <c r="J603" s="170"/>
      <c r="K603" s="171"/>
    </row>
    <row r="604" spans="1:11" ht="15" customHeight="1" thickBot="1" x14ac:dyDescent="0.3">
      <c r="A604" s="6"/>
      <c r="B604" s="5"/>
      <c r="C604" s="169" t="e">
        <f>"Cosmetic Code: "&amp;VLOOKUP(E583,INVENTORY!$A$2:$Q$92,15,FALSE)</f>
        <v>#N/A</v>
      </c>
      <c r="D604" s="170"/>
      <c r="E604" s="171"/>
      <c r="G604" s="6"/>
      <c r="H604" s="5"/>
      <c r="I604" s="169" t="e">
        <f>"Cosmetic Code: "&amp;VLOOKUP(K583,INVENTORY!$A$2:$Q$92,15,FALSE)</f>
        <v>#N/A</v>
      </c>
      <c r="J604" s="170"/>
      <c r="K604" s="171"/>
    </row>
    <row r="605" spans="1:11" ht="15" customHeight="1" x14ac:dyDescent="0.25">
      <c r="A605" s="6"/>
      <c r="B605" s="5"/>
      <c r="C605" s="15"/>
      <c r="D605" s="16"/>
      <c r="E605" s="17"/>
      <c r="G605" s="6"/>
      <c r="H605" s="5"/>
      <c r="I605" s="15"/>
      <c r="J605" s="16"/>
      <c r="K605" s="17"/>
    </row>
    <row r="606" spans="1:11" ht="15" customHeight="1" x14ac:dyDescent="0.25">
      <c r="A606" s="4" t="s">
        <v>3</v>
      </c>
      <c r="B606" s="14" t="s">
        <v>2</v>
      </c>
      <c r="C606" s="15"/>
      <c r="D606" s="16"/>
      <c r="E606" s="17"/>
      <c r="G606" s="4" t="s">
        <v>3</v>
      </c>
      <c r="H606" s="14" t="s">
        <v>2</v>
      </c>
      <c r="I606" s="15"/>
      <c r="J606" s="16"/>
      <c r="K606" s="17"/>
    </row>
    <row r="607" spans="1:11" ht="15.75" customHeight="1" thickBot="1" x14ac:dyDescent="0.3">
      <c r="A607" s="12" t="s">
        <v>1</v>
      </c>
      <c r="B607" s="13" t="s">
        <v>1</v>
      </c>
      <c r="C607" s="18"/>
      <c r="D607" s="19"/>
      <c r="E607" s="20"/>
      <c r="G607" s="12" t="s">
        <v>1</v>
      </c>
      <c r="H607" s="13" t="s">
        <v>1</v>
      </c>
      <c r="I607" s="18"/>
      <c r="J607" s="19"/>
      <c r="K607" s="20"/>
    </row>
    <row r="608" spans="1:11" ht="15.75" thickBot="1" x14ac:dyDescent="0.3">
      <c r="A608" s="3" t="s">
        <v>0</v>
      </c>
      <c r="B608" s="2" t="s">
        <v>0</v>
      </c>
      <c r="C608" s="1"/>
      <c r="D608" s="172" t="s">
        <v>119</v>
      </c>
      <c r="E608" s="173"/>
      <c r="G608" s="3" t="s">
        <v>0</v>
      </c>
      <c r="H608" s="2" t="s">
        <v>0</v>
      </c>
      <c r="I608" s="1"/>
      <c r="J608" s="172" t="s">
        <v>119</v>
      </c>
      <c r="K608" s="173"/>
    </row>
    <row r="609" spans="1:11" ht="47.25" customHeight="1" thickBot="1" x14ac:dyDescent="0.3"/>
    <row r="610" spans="1:11" ht="15" customHeight="1" x14ac:dyDescent="0.25">
      <c r="A610" s="176" t="s">
        <v>105</v>
      </c>
      <c r="B610" s="177"/>
      <c r="C610" s="177"/>
      <c r="D610" s="177"/>
      <c r="E610" s="178"/>
      <c r="G610" s="176" t="s">
        <v>105</v>
      </c>
      <c r="H610" s="177"/>
      <c r="I610" s="177"/>
      <c r="J610" s="177"/>
      <c r="K610" s="178"/>
    </row>
    <row r="611" spans="1:11" ht="15.75" customHeight="1" thickBot="1" x14ac:dyDescent="0.3">
      <c r="A611" s="179"/>
      <c r="B611" s="180"/>
      <c r="C611" s="180"/>
      <c r="D611" s="180"/>
      <c r="E611" s="181"/>
      <c r="G611" s="179"/>
      <c r="H611" s="180"/>
      <c r="I611" s="180"/>
      <c r="J611" s="180"/>
      <c r="K611" s="181"/>
    </row>
    <row r="612" spans="1:11" ht="15.75" customHeight="1" thickBot="1" x14ac:dyDescent="0.3">
      <c r="A612" s="11"/>
      <c r="B612" s="10"/>
      <c r="C612" s="10"/>
      <c r="D612" s="33" t="s">
        <v>42</v>
      </c>
      <c r="E612" s="42">
        <f>'Data-PULLDOWNS'!$B$3*2+E583</f>
        <v>13</v>
      </c>
      <c r="G612" s="11"/>
      <c r="H612" s="10"/>
      <c r="I612" s="10"/>
      <c r="J612" s="33" t="s">
        <v>42</v>
      </c>
      <c r="K612" s="42">
        <f>'Data-PULLDOWNS'!$B$3*3+E583</f>
        <v>14</v>
      </c>
    </row>
    <row r="613" spans="1:11" ht="19.5" customHeight="1" x14ac:dyDescent="0.25">
      <c r="A613" s="34" t="s">
        <v>11</v>
      </c>
      <c r="B613" s="35" t="s">
        <v>15</v>
      </c>
      <c r="C613" s="36" t="s">
        <v>12</v>
      </c>
      <c r="D613" s="37">
        <f ca="1">NOW()</f>
        <v>45945.548046875003</v>
      </c>
      <c r="E613" s="38"/>
      <c r="G613" s="34" t="s">
        <v>11</v>
      </c>
      <c r="H613" s="35" t="s">
        <v>15</v>
      </c>
      <c r="I613" s="36" t="s">
        <v>12</v>
      </c>
      <c r="J613" s="37">
        <f ca="1">NOW()</f>
        <v>45945.548046875003</v>
      </c>
      <c r="K613" s="38"/>
    </row>
    <row r="614" spans="1:11" ht="15.95" customHeight="1" x14ac:dyDescent="0.25">
      <c r="A614" s="34" t="s">
        <v>39</v>
      </c>
      <c r="B614" s="35" t="s">
        <v>103</v>
      </c>
      <c r="C614" s="39" t="s">
        <v>38</v>
      </c>
      <c r="D614" s="40" t="e">
        <f>VLOOKUP(E612,INVENTORY!$A$2:$N$92,10,FALSE)</f>
        <v>#N/A</v>
      </c>
      <c r="E614" s="38"/>
      <c r="G614" s="34" t="s">
        <v>39</v>
      </c>
      <c r="H614" s="35" t="s">
        <v>103</v>
      </c>
      <c r="I614" s="39" t="s">
        <v>38</v>
      </c>
      <c r="J614" s="40" t="e">
        <f>VLOOKUP(K612,INVENTORY!$A$2:$N$92,10,FALSE)</f>
        <v>#N/A</v>
      </c>
      <c r="K614" s="38"/>
    </row>
    <row r="615" spans="1:11" ht="15.95" customHeight="1" x14ac:dyDescent="0.25">
      <c r="A615" s="34" t="str">
        <f>"Make: "</f>
        <v xml:space="preserve">Make: </v>
      </c>
      <c r="B615" s="35" t="e">
        <f>VLOOKUP(E612,INVENTORY!$A$2:$N$92,2,FALSE)</f>
        <v>#N/A</v>
      </c>
      <c r="C615" s="36" t="str">
        <f>"Model: "</f>
        <v xml:space="preserve">Model: </v>
      </c>
      <c r="D615" s="40" t="e">
        <f>VLOOKUP(E612,INVENTORY!$A$2:$N$92,3,FALSE)</f>
        <v>#N/A</v>
      </c>
      <c r="E615" s="38"/>
      <c r="G615" s="34" t="str">
        <f>"Make: "</f>
        <v xml:space="preserve">Make: </v>
      </c>
      <c r="H615" s="35" t="e">
        <f>VLOOKUP(K612,INVENTORY!$A$2:$N$92,2,FALSE)</f>
        <v>#N/A</v>
      </c>
      <c r="I615" s="36" t="str">
        <f>"Model: "</f>
        <v xml:space="preserve">Model: </v>
      </c>
      <c r="J615" s="40" t="e">
        <f>VLOOKUP(K612,INVENTORY!$A$2:$N$92,3,FALSE)</f>
        <v>#N/A</v>
      </c>
      <c r="K615" s="38"/>
    </row>
    <row r="616" spans="1:11" ht="15.95" customHeight="1" x14ac:dyDescent="0.25">
      <c r="A616" s="34" t="str">
        <f>"CPU/Speed: "</f>
        <v xml:space="preserve">CPU/Speed: </v>
      </c>
      <c r="B616" s="35" t="e">
        <f>VLOOKUP(E612,INVENTORY!$A$2:$N$92,4,FALSE)&amp;" / "&amp;VLOOKUP(E612,INVENTORY!$A$2:$N$92,5,FALSE)&amp;"GHz"</f>
        <v>#N/A</v>
      </c>
      <c r="C616" s="36"/>
      <c r="D616" s="36" t="str">
        <f>"Memory: "</f>
        <v xml:space="preserve">Memory: </v>
      </c>
      <c r="E616" s="71" t="e">
        <f>VLOOKUP(E612,INVENTORY!$A$2:$N$92,6,FALSE)</f>
        <v>#N/A</v>
      </c>
      <c r="G616" s="34" t="str">
        <f>"CPU/Speed: "</f>
        <v xml:space="preserve">CPU/Speed: </v>
      </c>
      <c r="H616" s="35" t="e">
        <f>VLOOKUP(K612,INVENTORY!$A$2:$N$92,4,FALSE)&amp;" / "&amp;VLOOKUP(K612,INVENTORY!$A$2:$N$92,5,FALSE)&amp;"GHz"</f>
        <v>#N/A</v>
      </c>
      <c r="I616" s="36"/>
      <c r="J616" s="36" t="str">
        <f>"Memory: "</f>
        <v xml:space="preserve">Memory: </v>
      </c>
      <c r="K616" s="71" t="e">
        <f>VLOOKUP(K612,INVENTORY!$A$2:$N$92,6,FALSE)</f>
        <v>#N/A</v>
      </c>
    </row>
    <row r="617" spans="1:11" ht="6.95" customHeight="1" x14ac:dyDescent="0.25">
      <c r="A617" s="6"/>
      <c r="B617" s="5"/>
      <c r="C617" s="5"/>
      <c r="D617" s="5"/>
      <c r="E617" s="7"/>
      <c r="G617" s="6"/>
      <c r="H617" s="5"/>
      <c r="I617" s="5"/>
      <c r="J617" s="5"/>
      <c r="K617" s="7"/>
    </row>
    <row r="618" spans="1:11" x14ac:dyDescent="0.25">
      <c r="A618" s="182" t="s">
        <v>10</v>
      </c>
      <c r="B618" s="183"/>
      <c r="C618" s="83" t="s">
        <v>1</v>
      </c>
      <c r="D618" s="83" t="s">
        <v>9</v>
      </c>
      <c r="E618" s="68" t="s">
        <v>8</v>
      </c>
      <c r="G618" s="182" t="s">
        <v>10</v>
      </c>
      <c r="H618" s="183"/>
      <c r="I618" s="83" t="s">
        <v>1</v>
      </c>
      <c r="J618" s="83" t="s">
        <v>9</v>
      </c>
      <c r="K618" s="68" t="s">
        <v>8</v>
      </c>
    </row>
    <row r="619" spans="1:11" x14ac:dyDescent="0.25">
      <c r="A619" s="174" t="s">
        <v>96</v>
      </c>
      <c r="B619" s="175"/>
      <c r="C619" s="82" t="s">
        <v>13</v>
      </c>
      <c r="D619" s="9"/>
      <c r="E619" s="8"/>
      <c r="G619" s="174" t="s">
        <v>96</v>
      </c>
      <c r="H619" s="175"/>
      <c r="I619" s="82" t="s">
        <v>13</v>
      </c>
      <c r="J619" s="9"/>
      <c r="K619" s="8"/>
    </row>
    <row r="620" spans="1:11" x14ac:dyDescent="0.25">
      <c r="A620" s="174" t="s">
        <v>98</v>
      </c>
      <c r="B620" s="175"/>
      <c r="C620" s="82" t="s">
        <v>13</v>
      </c>
      <c r="D620" s="9"/>
      <c r="E620" s="8"/>
      <c r="G620" s="174" t="s">
        <v>98</v>
      </c>
      <c r="H620" s="175"/>
      <c r="I620" s="82" t="s">
        <v>13</v>
      </c>
      <c r="J620" s="9"/>
      <c r="K620" s="8"/>
    </row>
    <row r="621" spans="1:11" x14ac:dyDescent="0.25">
      <c r="A621" s="174" t="s">
        <v>97</v>
      </c>
      <c r="B621" s="175"/>
      <c r="C621" s="82" t="s">
        <v>13</v>
      </c>
      <c r="D621" s="9"/>
      <c r="E621" s="8"/>
      <c r="G621" s="174" t="s">
        <v>97</v>
      </c>
      <c r="H621" s="175"/>
      <c r="I621" s="82" t="s">
        <v>13</v>
      </c>
      <c r="J621" s="9"/>
      <c r="K621" s="8"/>
    </row>
    <row r="622" spans="1:11" x14ac:dyDescent="0.25">
      <c r="A622" s="174" t="s">
        <v>7</v>
      </c>
      <c r="B622" s="175"/>
      <c r="C622" s="82" t="s">
        <v>13</v>
      </c>
      <c r="D622" s="9"/>
      <c r="E622" s="8"/>
      <c r="G622" s="174" t="s">
        <v>7</v>
      </c>
      <c r="H622" s="175"/>
      <c r="I622" s="82" t="s">
        <v>13</v>
      </c>
      <c r="J622" s="9"/>
      <c r="K622" s="8"/>
    </row>
    <row r="623" spans="1:11" x14ac:dyDescent="0.25">
      <c r="A623" s="174" t="s">
        <v>99</v>
      </c>
      <c r="B623" s="175"/>
      <c r="C623" s="82" t="s">
        <v>13</v>
      </c>
      <c r="D623" s="9"/>
      <c r="E623" s="8"/>
      <c r="G623" s="174" t="s">
        <v>99</v>
      </c>
      <c r="H623" s="175"/>
      <c r="I623" s="82" t="s">
        <v>13</v>
      </c>
      <c r="J623" s="9"/>
      <c r="K623" s="8"/>
    </row>
    <row r="624" spans="1:11" x14ac:dyDescent="0.25">
      <c r="A624" s="174" t="s">
        <v>6</v>
      </c>
      <c r="B624" s="175"/>
      <c r="C624" s="82" t="s">
        <v>13</v>
      </c>
      <c r="D624" s="9"/>
      <c r="E624" s="8"/>
      <c r="G624" s="174" t="s">
        <v>6</v>
      </c>
      <c r="H624" s="175"/>
      <c r="I624" s="82" t="s">
        <v>13</v>
      </c>
      <c r="J624" s="9"/>
      <c r="K624" s="8"/>
    </row>
    <row r="625" spans="1:11" x14ac:dyDescent="0.25">
      <c r="A625" s="174"/>
      <c r="B625" s="175"/>
      <c r="C625" s="82"/>
      <c r="D625" s="9"/>
      <c r="E625" s="8"/>
      <c r="G625" s="174"/>
      <c r="H625" s="175"/>
      <c r="I625" s="82"/>
      <c r="J625" s="9"/>
      <c r="K625" s="8"/>
    </row>
    <row r="626" spans="1:11" x14ac:dyDescent="0.25">
      <c r="A626" s="174"/>
      <c r="B626" s="175"/>
      <c r="C626" s="82"/>
      <c r="D626" s="9"/>
      <c r="E626" s="8"/>
      <c r="G626" s="174"/>
      <c r="H626" s="175"/>
      <c r="I626" s="82"/>
      <c r="J626" s="9"/>
      <c r="K626" s="8"/>
    </row>
    <row r="627" spans="1:11" ht="15.75" thickBot="1" x14ac:dyDescent="0.3">
      <c r="A627" s="163" t="s">
        <v>14</v>
      </c>
      <c r="B627" s="164"/>
      <c r="C627" s="164"/>
      <c r="D627" s="164"/>
      <c r="E627" s="165"/>
      <c r="G627" s="163" t="s">
        <v>14</v>
      </c>
      <c r="H627" s="164"/>
      <c r="I627" s="164"/>
      <c r="J627" s="164"/>
      <c r="K627" s="165"/>
    </row>
    <row r="628" spans="1:11" ht="21.75" customHeight="1" x14ac:dyDescent="0.25">
      <c r="A628" s="69" t="s">
        <v>101</v>
      </c>
      <c r="B628" s="69" t="s">
        <v>5</v>
      </c>
      <c r="C628" s="69" t="s">
        <v>100</v>
      </c>
      <c r="D628" s="69" t="s">
        <v>108</v>
      </c>
      <c r="E628" s="69" t="s">
        <v>95</v>
      </c>
      <c r="G628" s="69" t="s">
        <v>101</v>
      </c>
      <c r="H628" s="69" t="s">
        <v>5</v>
      </c>
      <c r="I628" s="69" t="s">
        <v>100</v>
      </c>
      <c r="J628" s="69" t="s">
        <v>108</v>
      </c>
      <c r="K628" s="69" t="s">
        <v>95</v>
      </c>
    </row>
    <row r="629" spans="1:11" ht="15.75" thickBot="1" x14ac:dyDescent="0.3">
      <c r="A629" s="70"/>
      <c r="B629" s="70"/>
      <c r="C629" s="70" t="e">
        <f>VLOOKUP(E612,INVENTORY!$A$2:$N$92,7,FALSE)</f>
        <v>#N/A</v>
      </c>
      <c r="D629" s="70" t="e">
        <f>VLOOKUP(E612,INVENTORY!$A$2:$N$92,8,FALSE)</f>
        <v>#N/A</v>
      </c>
      <c r="E629" s="70" t="e">
        <f>VLOOKUP(E612,INVENTORY!$A$2:$N$92,9,FALSE)</f>
        <v>#N/A</v>
      </c>
      <c r="G629" s="70"/>
      <c r="H629" s="70"/>
      <c r="I629" s="70" t="e">
        <f>VLOOKUP(K612,INVENTORY!$A$2:$N$92,7,FALSE)</f>
        <v>#N/A</v>
      </c>
      <c r="J629" s="70" t="e">
        <f>VLOOKUP(K612,INVENTORY!$A$2:$N$92,8,FALSE)</f>
        <v>#N/A</v>
      </c>
      <c r="K629" s="70" t="e">
        <f>VLOOKUP(K612,INVENTORY!$A$2:$N$92,9,FALSE)</f>
        <v>#N/A</v>
      </c>
    </row>
    <row r="630" spans="1:11" ht="15.75" thickBot="1" x14ac:dyDescent="0.3">
      <c r="A630" s="6"/>
      <c r="B630" s="5"/>
      <c r="C630" s="5"/>
      <c r="D630" s="5"/>
      <c r="E630" s="7"/>
      <c r="G630" s="6"/>
      <c r="H630" s="5"/>
      <c r="I630" s="5"/>
      <c r="J630" s="5"/>
      <c r="K630" s="7"/>
    </row>
    <row r="631" spans="1:11" ht="18" customHeight="1" thickBot="1" x14ac:dyDescent="0.3">
      <c r="A631" s="6" t="s">
        <v>4</v>
      </c>
      <c r="B631" s="5"/>
      <c r="C631" s="166" t="e">
        <f>"Function Code: "&amp;VLOOKUP(E612,INVENTORY!$A$2:$Q$92,14,FALSE)</f>
        <v>#N/A</v>
      </c>
      <c r="D631" s="167"/>
      <c r="E631" s="168"/>
      <c r="G631" s="6" t="s">
        <v>4</v>
      </c>
      <c r="H631" s="5"/>
      <c r="I631" s="166" t="e">
        <f>"Function Code: "&amp;VLOOKUP(K612,INVENTORY!$A$2:$Q$92,14,FALSE)</f>
        <v>#N/A</v>
      </c>
      <c r="J631" s="167"/>
      <c r="K631" s="168"/>
    </row>
    <row r="632" spans="1:11" ht="15" customHeight="1" thickBot="1" x14ac:dyDescent="0.3">
      <c r="A632" s="6"/>
      <c r="B632" s="5"/>
      <c r="C632" s="169"/>
      <c r="D632" s="170"/>
      <c r="E632" s="171"/>
      <c r="G632" s="6"/>
      <c r="H632" s="5"/>
      <c r="I632" s="169"/>
      <c r="J632" s="170"/>
      <c r="K632" s="171"/>
    </row>
    <row r="633" spans="1:11" ht="15" customHeight="1" thickBot="1" x14ac:dyDescent="0.3">
      <c r="A633" s="6"/>
      <c r="B633" s="5"/>
      <c r="C633" s="169" t="e">
        <f>"Cosmetic Code: "&amp;VLOOKUP(E612,INVENTORY!$A$2:$Q$92,15,FALSE)</f>
        <v>#N/A</v>
      </c>
      <c r="D633" s="170"/>
      <c r="E633" s="171"/>
      <c r="G633" s="6"/>
      <c r="H633" s="5"/>
      <c r="I633" s="169" t="e">
        <f>"Cosmetic Code: "&amp;VLOOKUP(K612,INVENTORY!$A$2:$Q$92,15,FALSE)</f>
        <v>#N/A</v>
      </c>
      <c r="J633" s="170"/>
      <c r="K633" s="171"/>
    </row>
    <row r="634" spans="1:11" ht="15" customHeight="1" x14ac:dyDescent="0.25">
      <c r="A634" s="6"/>
      <c r="B634" s="5"/>
      <c r="C634" s="15"/>
      <c r="D634" s="16"/>
      <c r="E634" s="17"/>
      <c r="G634" s="6"/>
      <c r="H634" s="5"/>
      <c r="I634" s="15"/>
      <c r="J634" s="16"/>
      <c r="K634" s="17"/>
    </row>
    <row r="635" spans="1:11" ht="15" customHeight="1" x14ac:dyDescent="0.25">
      <c r="A635" s="4" t="s">
        <v>3</v>
      </c>
      <c r="B635" s="14" t="s">
        <v>2</v>
      </c>
      <c r="C635" s="15"/>
      <c r="D635" s="16"/>
      <c r="E635" s="17"/>
      <c r="G635" s="4" t="s">
        <v>3</v>
      </c>
      <c r="H635" s="14" t="s">
        <v>2</v>
      </c>
      <c r="I635" s="15"/>
      <c r="J635" s="16"/>
      <c r="K635" s="17"/>
    </row>
    <row r="636" spans="1:11" ht="15.75" customHeight="1" thickBot="1" x14ac:dyDescent="0.3">
      <c r="A636" s="12" t="s">
        <v>1</v>
      </c>
      <c r="B636" s="13" t="s">
        <v>1</v>
      </c>
      <c r="C636" s="18"/>
      <c r="D636" s="19"/>
      <c r="E636" s="20"/>
      <c r="G636" s="12" t="s">
        <v>1</v>
      </c>
      <c r="H636" s="13" t="s">
        <v>1</v>
      </c>
      <c r="I636" s="18"/>
      <c r="J636" s="19"/>
      <c r="K636" s="20"/>
    </row>
    <row r="637" spans="1:11" ht="15.75" thickBot="1" x14ac:dyDescent="0.3">
      <c r="A637" s="3" t="s">
        <v>0</v>
      </c>
      <c r="B637" s="2" t="s">
        <v>0</v>
      </c>
      <c r="C637" s="1"/>
      <c r="D637" s="172" t="s">
        <v>119</v>
      </c>
      <c r="E637" s="173"/>
      <c r="G637" s="3" t="s">
        <v>0</v>
      </c>
      <c r="H637" s="2" t="s">
        <v>0</v>
      </c>
      <c r="I637" s="1"/>
      <c r="J637" s="172" t="s">
        <v>119</v>
      </c>
      <c r="K637" s="173"/>
    </row>
    <row r="638" spans="1:11" ht="15.75" thickBot="1" x14ac:dyDescent="0.3"/>
    <row r="639" spans="1:11" ht="15" customHeight="1" x14ac:dyDescent="0.25">
      <c r="A639" s="176" t="s">
        <v>105</v>
      </c>
      <c r="B639" s="177"/>
      <c r="C639" s="177"/>
      <c r="D639" s="177"/>
      <c r="E639" s="178"/>
      <c r="G639" s="176" t="s">
        <v>105</v>
      </c>
      <c r="H639" s="177"/>
      <c r="I639" s="177"/>
      <c r="J639" s="177"/>
      <c r="K639" s="178"/>
    </row>
    <row r="640" spans="1:11" ht="15.75" customHeight="1" thickBot="1" x14ac:dyDescent="0.3">
      <c r="A640" s="179"/>
      <c r="B640" s="180"/>
      <c r="C640" s="180"/>
      <c r="D640" s="180"/>
      <c r="E640" s="181"/>
      <c r="G640" s="179"/>
      <c r="H640" s="180"/>
      <c r="I640" s="180"/>
      <c r="J640" s="180"/>
      <c r="K640" s="181"/>
    </row>
    <row r="641" spans="1:11" ht="15.75" customHeight="1" thickBot="1" x14ac:dyDescent="0.3">
      <c r="A641" s="11"/>
      <c r="B641" s="10"/>
      <c r="C641" s="10"/>
      <c r="D641" s="33" t="s">
        <v>42</v>
      </c>
      <c r="E641" s="42">
        <f>E583+1</f>
        <v>12</v>
      </c>
      <c r="G641" s="11"/>
      <c r="H641" s="10"/>
      <c r="I641" s="10"/>
      <c r="J641" s="33" t="s">
        <v>42</v>
      </c>
      <c r="K641" s="42">
        <f>'Data-PULLDOWNS'!$B$3+E641</f>
        <v>13</v>
      </c>
    </row>
    <row r="642" spans="1:11" ht="19.5" customHeight="1" x14ac:dyDescent="0.25">
      <c r="A642" s="34" t="s">
        <v>11</v>
      </c>
      <c r="B642" s="35" t="s">
        <v>15</v>
      </c>
      <c r="C642" s="36" t="s">
        <v>12</v>
      </c>
      <c r="D642" s="37">
        <f ca="1">NOW()</f>
        <v>45945.548046875003</v>
      </c>
      <c r="E642" s="38"/>
      <c r="G642" s="34" t="s">
        <v>11</v>
      </c>
      <c r="H642" s="35" t="s">
        <v>15</v>
      </c>
      <c r="I642" s="36" t="s">
        <v>12</v>
      </c>
      <c r="J642" s="37">
        <f ca="1">NOW()</f>
        <v>45945.548046875003</v>
      </c>
      <c r="K642" s="38"/>
    </row>
    <row r="643" spans="1:11" ht="15.95" customHeight="1" x14ac:dyDescent="0.25">
      <c r="A643" s="34" t="s">
        <v>39</v>
      </c>
      <c r="B643" s="35" t="s">
        <v>103</v>
      </c>
      <c r="C643" s="39" t="s">
        <v>38</v>
      </c>
      <c r="D643" s="40" t="e">
        <f>VLOOKUP(E641,INVENTORY!$A$2:$N$92,10,FALSE)</f>
        <v>#N/A</v>
      </c>
      <c r="E643" s="38"/>
      <c r="G643" s="34" t="s">
        <v>39</v>
      </c>
      <c r="H643" s="35" t="s">
        <v>103</v>
      </c>
      <c r="I643" s="39" t="s">
        <v>38</v>
      </c>
      <c r="J643" s="40" t="e">
        <f>VLOOKUP(K641,INVENTORY!$A$2:$N$92,10,FALSE)</f>
        <v>#N/A</v>
      </c>
      <c r="K643" s="38"/>
    </row>
    <row r="644" spans="1:11" ht="15.95" customHeight="1" x14ac:dyDescent="0.25">
      <c r="A644" s="34" t="str">
        <f>"Make: "</f>
        <v xml:space="preserve">Make: </v>
      </c>
      <c r="B644" s="35" t="e">
        <f>VLOOKUP(E641,INVENTORY!$A$2:$N$92,2,FALSE)</f>
        <v>#N/A</v>
      </c>
      <c r="C644" s="36" t="str">
        <f>"Model: "</f>
        <v xml:space="preserve">Model: </v>
      </c>
      <c r="D644" s="40" t="e">
        <f>VLOOKUP(E641,INVENTORY!$A$2:$N$92,3,FALSE)</f>
        <v>#N/A</v>
      </c>
      <c r="E644" s="38"/>
      <c r="G644" s="34" t="str">
        <f>"Make: "</f>
        <v xml:space="preserve">Make: </v>
      </c>
      <c r="H644" s="35" t="e">
        <f>VLOOKUP(K641,INVENTORY!$A$2:$N$92,2,FALSE)</f>
        <v>#N/A</v>
      </c>
      <c r="I644" s="36" t="str">
        <f>"Model: "</f>
        <v xml:space="preserve">Model: </v>
      </c>
      <c r="J644" s="40" t="e">
        <f>VLOOKUP(K641,INVENTORY!$A$2:$N$92,3,FALSE)</f>
        <v>#N/A</v>
      </c>
      <c r="K644" s="38"/>
    </row>
    <row r="645" spans="1:11" ht="15.95" customHeight="1" x14ac:dyDescent="0.25">
      <c r="A645" s="34" t="str">
        <f>"CPU/Speed: "</f>
        <v xml:space="preserve">CPU/Speed: </v>
      </c>
      <c r="B645" s="35" t="e">
        <f>VLOOKUP(E641,INVENTORY!$A$2:$N$92,4,FALSE)&amp;" / "&amp;VLOOKUP(E641,INVENTORY!$A$2:$N$92,5,FALSE)&amp;"GHz"</f>
        <v>#N/A</v>
      </c>
      <c r="C645" s="36"/>
      <c r="D645" s="36" t="str">
        <f>"Memory: "</f>
        <v xml:space="preserve">Memory: </v>
      </c>
      <c r="E645" s="41" t="e">
        <f>VLOOKUP(E641,INVENTORY!$A$2:$N$92,6,FALSE)</f>
        <v>#N/A</v>
      </c>
      <c r="G645" s="34" t="str">
        <f>"CPU/Speed: "</f>
        <v xml:space="preserve">CPU/Speed: </v>
      </c>
      <c r="H645" s="35" t="e">
        <f>VLOOKUP(K641,INVENTORY!$A$2:$N$92,4,FALSE)&amp;" / "&amp;VLOOKUP(K641,INVENTORY!$A$2:$N$92,5,FALSE)&amp;"GHz"</f>
        <v>#N/A</v>
      </c>
      <c r="I645" s="36"/>
      <c r="J645" s="36" t="str">
        <f>"Memory: "</f>
        <v xml:space="preserve">Memory: </v>
      </c>
      <c r="K645" s="71" t="e">
        <f>VLOOKUP(K641,INVENTORY!$A$2:$N$92,6,FALSE)</f>
        <v>#N/A</v>
      </c>
    </row>
    <row r="646" spans="1:11" ht="6.95" customHeight="1" x14ac:dyDescent="0.25">
      <c r="A646" s="6"/>
      <c r="B646" s="5"/>
      <c r="C646" s="5"/>
      <c r="D646" s="5"/>
      <c r="E646" s="7"/>
      <c r="G646" s="6"/>
      <c r="H646" s="5"/>
      <c r="I646" s="5"/>
      <c r="J646" s="5"/>
      <c r="K646" s="7"/>
    </row>
    <row r="647" spans="1:11" x14ac:dyDescent="0.25">
      <c r="A647" s="182" t="s">
        <v>10</v>
      </c>
      <c r="B647" s="183"/>
      <c r="C647" s="83" t="s">
        <v>1</v>
      </c>
      <c r="D647" s="83" t="s">
        <v>9</v>
      </c>
      <c r="E647" s="68" t="s">
        <v>8</v>
      </c>
      <c r="G647" s="182" t="s">
        <v>10</v>
      </c>
      <c r="H647" s="183"/>
      <c r="I647" s="83" t="s">
        <v>1</v>
      </c>
      <c r="J647" s="83" t="s">
        <v>9</v>
      </c>
      <c r="K647" s="68" t="s">
        <v>8</v>
      </c>
    </row>
    <row r="648" spans="1:11" x14ac:dyDescent="0.25">
      <c r="A648" s="174" t="s">
        <v>96</v>
      </c>
      <c r="B648" s="175"/>
      <c r="C648" s="82" t="s">
        <v>13</v>
      </c>
      <c r="D648" s="9"/>
      <c r="E648" s="8"/>
      <c r="G648" s="174" t="s">
        <v>96</v>
      </c>
      <c r="H648" s="175"/>
      <c r="I648" s="82" t="s">
        <v>13</v>
      </c>
      <c r="J648" s="9"/>
      <c r="K648" s="8"/>
    </row>
    <row r="649" spans="1:11" x14ac:dyDescent="0.25">
      <c r="A649" s="174" t="s">
        <v>98</v>
      </c>
      <c r="B649" s="175"/>
      <c r="C649" s="82" t="s">
        <v>13</v>
      </c>
      <c r="D649" s="9"/>
      <c r="E649" s="8"/>
      <c r="G649" s="174" t="s">
        <v>98</v>
      </c>
      <c r="H649" s="175"/>
      <c r="I649" s="82" t="s">
        <v>13</v>
      </c>
      <c r="J649" s="9"/>
      <c r="K649" s="8"/>
    </row>
    <row r="650" spans="1:11" x14ac:dyDescent="0.25">
      <c r="A650" s="174" t="s">
        <v>97</v>
      </c>
      <c r="B650" s="175"/>
      <c r="C650" s="82" t="s">
        <v>13</v>
      </c>
      <c r="D650" s="9"/>
      <c r="E650" s="8"/>
      <c r="G650" s="174" t="s">
        <v>97</v>
      </c>
      <c r="H650" s="175"/>
      <c r="I650" s="82" t="s">
        <v>13</v>
      </c>
      <c r="J650" s="9"/>
      <c r="K650" s="8"/>
    </row>
    <row r="651" spans="1:11" x14ac:dyDescent="0.25">
      <c r="A651" s="174" t="s">
        <v>7</v>
      </c>
      <c r="B651" s="175"/>
      <c r="C651" s="82" t="s">
        <v>13</v>
      </c>
      <c r="D651" s="9"/>
      <c r="E651" s="8"/>
      <c r="G651" s="174" t="s">
        <v>7</v>
      </c>
      <c r="H651" s="175"/>
      <c r="I651" s="82" t="s">
        <v>13</v>
      </c>
      <c r="J651" s="9"/>
      <c r="K651" s="8"/>
    </row>
    <row r="652" spans="1:11" x14ac:dyDescent="0.25">
      <c r="A652" s="174" t="s">
        <v>99</v>
      </c>
      <c r="B652" s="175"/>
      <c r="C652" s="82" t="s">
        <v>13</v>
      </c>
      <c r="D652" s="9"/>
      <c r="E652" s="8"/>
      <c r="G652" s="174" t="s">
        <v>99</v>
      </c>
      <c r="H652" s="175"/>
      <c r="I652" s="82" t="s">
        <v>13</v>
      </c>
      <c r="J652" s="9"/>
      <c r="K652" s="8"/>
    </row>
    <row r="653" spans="1:11" x14ac:dyDescent="0.25">
      <c r="A653" s="174" t="s">
        <v>6</v>
      </c>
      <c r="B653" s="175"/>
      <c r="C653" s="82" t="s">
        <v>13</v>
      </c>
      <c r="D653" s="9"/>
      <c r="E653" s="8"/>
      <c r="G653" s="174" t="s">
        <v>6</v>
      </c>
      <c r="H653" s="175"/>
      <c r="I653" s="82" t="s">
        <v>13</v>
      </c>
      <c r="J653" s="9"/>
      <c r="K653" s="8"/>
    </row>
    <row r="654" spans="1:11" x14ac:dyDescent="0.25">
      <c r="A654" s="174"/>
      <c r="B654" s="175"/>
      <c r="C654" s="82"/>
      <c r="D654" s="9"/>
      <c r="E654" s="8"/>
      <c r="G654" s="174"/>
      <c r="H654" s="175"/>
      <c r="I654" s="82"/>
      <c r="J654" s="9"/>
      <c r="K654" s="8"/>
    </row>
    <row r="655" spans="1:11" x14ac:dyDescent="0.25">
      <c r="A655" s="174"/>
      <c r="B655" s="175"/>
      <c r="C655" s="82"/>
      <c r="D655" s="9"/>
      <c r="E655" s="8"/>
      <c r="G655" s="174"/>
      <c r="H655" s="175"/>
      <c r="I655" s="82"/>
      <c r="J655" s="9"/>
      <c r="K655" s="8"/>
    </row>
    <row r="656" spans="1:11" ht="15.75" thickBot="1" x14ac:dyDescent="0.3">
      <c r="A656" s="163" t="s">
        <v>14</v>
      </c>
      <c r="B656" s="164"/>
      <c r="C656" s="164"/>
      <c r="D656" s="164"/>
      <c r="E656" s="165"/>
      <c r="G656" s="163" t="s">
        <v>14</v>
      </c>
      <c r="H656" s="164"/>
      <c r="I656" s="164"/>
      <c r="J656" s="164"/>
      <c r="K656" s="165"/>
    </row>
    <row r="657" spans="1:11" ht="21.75" customHeight="1" x14ac:dyDescent="0.25">
      <c r="A657" s="69" t="s">
        <v>101</v>
      </c>
      <c r="B657" s="69" t="s">
        <v>5</v>
      </c>
      <c r="C657" s="69" t="s">
        <v>100</v>
      </c>
      <c r="D657" s="69" t="s">
        <v>108</v>
      </c>
      <c r="E657" s="69" t="s">
        <v>95</v>
      </c>
      <c r="G657" s="69" t="s">
        <v>101</v>
      </c>
      <c r="H657" s="69" t="s">
        <v>5</v>
      </c>
      <c r="I657" s="69" t="s">
        <v>100</v>
      </c>
      <c r="J657" s="69" t="s">
        <v>108</v>
      </c>
      <c r="K657" s="69" t="s">
        <v>95</v>
      </c>
    </row>
    <row r="658" spans="1:11" ht="15.75" thickBot="1" x14ac:dyDescent="0.3">
      <c r="A658" s="70"/>
      <c r="B658" s="70"/>
      <c r="C658" s="70" t="e">
        <f>VLOOKUP(E641,INVENTORY!$A$2:$N$92,7,FALSE)</f>
        <v>#N/A</v>
      </c>
      <c r="D658" s="70" t="e">
        <f>VLOOKUP(E641,INVENTORY!$A$2:$N$92,8,FALSE)</f>
        <v>#N/A</v>
      </c>
      <c r="E658" s="70" t="e">
        <f>VLOOKUP(E641,INVENTORY!$A$2:$N$92,9,FALSE)</f>
        <v>#N/A</v>
      </c>
      <c r="G658" s="70"/>
      <c r="H658" s="70"/>
      <c r="I658" s="70" t="e">
        <f>VLOOKUP(K641,INVENTORY!$A$2:$N$92,7,FALSE)</f>
        <v>#N/A</v>
      </c>
      <c r="J658" s="70" t="e">
        <f>VLOOKUP(K641,INVENTORY!$A$2:$N$92,8,FALSE)</f>
        <v>#N/A</v>
      </c>
      <c r="K658" s="70" t="e">
        <f>VLOOKUP(K641,INVENTORY!$A$2:$N$92,9,FALSE)</f>
        <v>#N/A</v>
      </c>
    </row>
    <row r="659" spans="1:11" ht="15.75" thickBot="1" x14ac:dyDescent="0.3">
      <c r="A659" s="6"/>
      <c r="B659" s="5"/>
      <c r="C659" s="5"/>
      <c r="D659" s="5"/>
      <c r="E659" s="7"/>
      <c r="G659" s="6"/>
      <c r="H659" s="5"/>
      <c r="I659" s="5"/>
      <c r="J659" s="5"/>
      <c r="K659" s="7"/>
    </row>
    <row r="660" spans="1:11" ht="18" customHeight="1" thickBot="1" x14ac:dyDescent="0.3">
      <c r="A660" s="6" t="s">
        <v>4</v>
      </c>
      <c r="B660" s="5"/>
      <c r="C660" s="166" t="e">
        <f>"Function Code: "&amp;VLOOKUP(E641,INVENTORY!$A$2:$Q$92,14,FALSE)</f>
        <v>#N/A</v>
      </c>
      <c r="D660" s="167"/>
      <c r="E660" s="168"/>
      <c r="G660" s="6" t="s">
        <v>4</v>
      </c>
      <c r="H660" s="5"/>
      <c r="I660" s="166" t="e">
        <f>"Function Code: "&amp;VLOOKUP(K641,INVENTORY!$A$2:$Q$92,14,FALSE)</f>
        <v>#N/A</v>
      </c>
      <c r="J660" s="167"/>
      <c r="K660" s="168"/>
    </row>
    <row r="661" spans="1:11" ht="15" customHeight="1" thickBot="1" x14ac:dyDescent="0.3">
      <c r="A661" s="6"/>
      <c r="B661" s="5"/>
      <c r="C661" s="169"/>
      <c r="D661" s="170"/>
      <c r="E661" s="171"/>
      <c r="G661" s="6"/>
      <c r="H661" s="5"/>
      <c r="I661" s="169"/>
      <c r="J661" s="170"/>
      <c r="K661" s="171"/>
    </row>
    <row r="662" spans="1:11" ht="15" customHeight="1" thickBot="1" x14ac:dyDescent="0.3">
      <c r="A662" s="6"/>
      <c r="B662" s="5"/>
      <c r="C662" s="169" t="e">
        <f>"Cosmetic Code: "&amp;VLOOKUP(E641,INVENTORY!$A$2:$Q$92,15,FALSE)</f>
        <v>#N/A</v>
      </c>
      <c r="D662" s="170"/>
      <c r="E662" s="171"/>
      <c r="G662" s="6"/>
      <c r="H662" s="5"/>
      <c r="I662" s="169" t="e">
        <f>"Cosmetic Code: "&amp;VLOOKUP(K641,INVENTORY!$A$2:$Q$92,15,FALSE)</f>
        <v>#N/A</v>
      </c>
      <c r="J662" s="170"/>
      <c r="K662" s="171"/>
    </row>
    <row r="663" spans="1:11" ht="15" customHeight="1" x14ac:dyDescent="0.25">
      <c r="A663" s="6"/>
      <c r="B663" s="5"/>
      <c r="C663" s="15"/>
      <c r="D663" s="16"/>
      <c r="E663" s="17"/>
      <c r="G663" s="6"/>
      <c r="H663" s="5"/>
      <c r="I663" s="15"/>
      <c r="J663" s="16"/>
      <c r="K663" s="17"/>
    </row>
    <row r="664" spans="1:11" ht="15" customHeight="1" x14ac:dyDescent="0.25">
      <c r="A664" s="4" t="s">
        <v>3</v>
      </c>
      <c r="B664" s="14" t="s">
        <v>2</v>
      </c>
      <c r="C664" s="15"/>
      <c r="D664" s="16"/>
      <c r="E664" s="17"/>
      <c r="G664" s="4" t="s">
        <v>3</v>
      </c>
      <c r="H664" s="14" t="s">
        <v>2</v>
      </c>
      <c r="I664" s="15"/>
      <c r="J664" s="16"/>
      <c r="K664" s="17"/>
    </row>
    <row r="665" spans="1:11" ht="15.75" customHeight="1" thickBot="1" x14ac:dyDescent="0.3">
      <c r="A665" s="12" t="s">
        <v>1</v>
      </c>
      <c r="B665" s="13" t="s">
        <v>1</v>
      </c>
      <c r="C665" s="18"/>
      <c r="D665" s="19"/>
      <c r="E665" s="20"/>
      <c r="G665" s="12" t="s">
        <v>1</v>
      </c>
      <c r="H665" s="13" t="s">
        <v>1</v>
      </c>
      <c r="I665" s="18"/>
      <c r="J665" s="19"/>
      <c r="K665" s="20"/>
    </row>
    <row r="666" spans="1:11" ht="15.75" thickBot="1" x14ac:dyDescent="0.3">
      <c r="A666" s="3" t="s">
        <v>0</v>
      </c>
      <c r="B666" s="2" t="s">
        <v>0</v>
      </c>
      <c r="C666" s="1"/>
      <c r="D666" s="172" t="s">
        <v>119</v>
      </c>
      <c r="E666" s="173"/>
      <c r="G666" s="3" t="s">
        <v>0</v>
      </c>
      <c r="H666" s="2" t="s">
        <v>0</v>
      </c>
      <c r="I666" s="1"/>
      <c r="J666" s="172" t="s">
        <v>119</v>
      </c>
      <c r="K666" s="173"/>
    </row>
    <row r="667" spans="1:11" ht="47.25" customHeight="1" thickBot="1" x14ac:dyDescent="0.3"/>
    <row r="668" spans="1:11" ht="15" customHeight="1" x14ac:dyDescent="0.25">
      <c r="A668" s="176" t="s">
        <v>105</v>
      </c>
      <c r="B668" s="177"/>
      <c r="C668" s="177"/>
      <c r="D668" s="177"/>
      <c r="E668" s="178"/>
      <c r="G668" s="176" t="s">
        <v>105</v>
      </c>
      <c r="H668" s="177"/>
      <c r="I668" s="177"/>
      <c r="J668" s="177"/>
      <c r="K668" s="178"/>
    </row>
    <row r="669" spans="1:11" ht="15.75" customHeight="1" thickBot="1" x14ac:dyDescent="0.3">
      <c r="A669" s="179"/>
      <c r="B669" s="180"/>
      <c r="C669" s="180"/>
      <c r="D669" s="180"/>
      <c r="E669" s="181"/>
      <c r="G669" s="179"/>
      <c r="H669" s="180"/>
      <c r="I669" s="180"/>
      <c r="J669" s="180"/>
      <c r="K669" s="181"/>
    </row>
    <row r="670" spans="1:11" ht="15.75" customHeight="1" thickBot="1" x14ac:dyDescent="0.3">
      <c r="A670" s="11"/>
      <c r="B670" s="10"/>
      <c r="C670" s="10"/>
      <c r="D670" s="33" t="s">
        <v>42</v>
      </c>
      <c r="E670" s="42">
        <f>'Data-PULLDOWNS'!$B$3*2+E641</f>
        <v>14</v>
      </c>
      <c r="G670" s="11"/>
      <c r="H670" s="10"/>
      <c r="I670" s="10"/>
      <c r="J670" s="33" t="s">
        <v>42</v>
      </c>
      <c r="K670" s="42">
        <f>'Data-PULLDOWNS'!$B$3*3+E641</f>
        <v>15</v>
      </c>
    </row>
    <row r="671" spans="1:11" ht="19.5" customHeight="1" x14ac:dyDescent="0.25">
      <c r="A671" s="34" t="s">
        <v>11</v>
      </c>
      <c r="B671" s="35" t="s">
        <v>15</v>
      </c>
      <c r="C671" s="36" t="s">
        <v>12</v>
      </c>
      <c r="D671" s="37">
        <f ca="1">NOW()</f>
        <v>45945.548046875003</v>
      </c>
      <c r="E671" s="38"/>
      <c r="G671" s="34" t="s">
        <v>11</v>
      </c>
      <c r="H671" s="35" t="s">
        <v>15</v>
      </c>
      <c r="I671" s="36" t="s">
        <v>12</v>
      </c>
      <c r="J671" s="37">
        <f ca="1">NOW()</f>
        <v>45945.548046875003</v>
      </c>
      <c r="K671" s="38"/>
    </row>
    <row r="672" spans="1:11" ht="15.95" customHeight="1" x14ac:dyDescent="0.25">
      <c r="A672" s="34" t="s">
        <v>39</v>
      </c>
      <c r="B672" s="35" t="s">
        <v>103</v>
      </c>
      <c r="C672" s="39" t="s">
        <v>38</v>
      </c>
      <c r="D672" s="40" t="e">
        <f>VLOOKUP(E670,INVENTORY!$A$2:$N$92,10,FALSE)</f>
        <v>#N/A</v>
      </c>
      <c r="E672" s="38"/>
      <c r="G672" s="34" t="s">
        <v>39</v>
      </c>
      <c r="H672" s="35" t="s">
        <v>103</v>
      </c>
      <c r="I672" s="39" t="s">
        <v>38</v>
      </c>
      <c r="J672" s="40" t="e">
        <f>VLOOKUP(K670,INVENTORY!$A$2:$N$92,10,FALSE)</f>
        <v>#N/A</v>
      </c>
      <c r="K672" s="38"/>
    </row>
    <row r="673" spans="1:11" ht="15.95" customHeight="1" x14ac:dyDescent="0.25">
      <c r="A673" s="34" t="str">
        <f>"Make: "</f>
        <v xml:space="preserve">Make: </v>
      </c>
      <c r="B673" s="35" t="e">
        <f>VLOOKUP(E670,INVENTORY!$A$2:$N$92,2,FALSE)</f>
        <v>#N/A</v>
      </c>
      <c r="C673" s="36" t="str">
        <f>"Model: "</f>
        <v xml:space="preserve">Model: </v>
      </c>
      <c r="D673" s="40" t="e">
        <f>VLOOKUP(E670,INVENTORY!$A$2:$N$92,3,FALSE)</f>
        <v>#N/A</v>
      </c>
      <c r="E673" s="38"/>
      <c r="G673" s="34" t="str">
        <f>"Make: "</f>
        <v xml:space="preserve">Make: </v>
      </c>
      <c r="H673" s="35" t="e">
        <f>VLOOKUP(K670,INVENTORY!$A$2:$N$92,2,FALSE)</f>
        <v>#N/A</v>
      </c>
      <c r="I673" s="36" t="str">
        <f>"Model: "</f>
        <v xml:space="preserve">Model: </v>
      </c>
      <c r="J673" s="40" t="e">
        <f>VLOOKUP(K670,INVENTORY!$A$2:$N$92,3,FALSE)</f>
        <v>#N/A</v>
      </c>
      <c r="K673" s="38"/>
    </row>
    <row r="674" spans="1:11" ht="15.95" customHeight="1" x14ac:dyDescent="0.25">
      <c r="A674" s="34" t="str">
        <f>"CPU/Speed: "</f>
        <v xml:space="preserve">CPU/Speed: </v>
      </c>
      <c r="B674" s="35" t="e">
        <f>VLOOKUP(E670,INVENTORY!$A$2:$N$92,4,FALSE)&amp;" / "&amp;VLOOKUP(E670,INVENTORY!$A$2:$N$92,5,FALSE)&amp;"GHz"</f>
        <v>#N/A</v>
      </c>
      <c r="C674" s="36"/>
      <c r="D674" s="36" t="str">
        <f>"Memory: "</f>
        <v xml:space="preserve">Memory: </v>
      </c>
      <c r="E674" s="71" t="e">
        <f>VLOOKUP(E670,INVENTORY!$A$2:$N$92,6,FALSE)</f>
        <v>#N/A</v>
      </c>
      <c r="G674" s="34" t="str">
        <f>"CPU/Speed: "</f>
        <v xml:space="preserve">CPU/Speed: </v>
      </c>
      <c r="H674" s="35" t="e">
        <f>VLOOKUP(K670,INVENTORY!$A$2:$N$92,4,FALSE)&amp;" / "&amp;VLOOKUP(K670,INVENTORY!$A$2:$N$92,5,FALSE)&amp;"GHz"</f>
        <v>#N/A</v>
      </c>
      <c r="I674" s="36"/>
      <c r="J674" s="36" t="str">
        <f>"Memory: "</f>
        <v xml:space="preserve">Memory: </v>
      </c>
      <c r="K674" s="71" t="e">
        <f>VLOOKUP(K670,INVENTORY!$A$2:$N$92,6,FALSE)</f>
        <v>#N/A</v>
      </c>
    </row>
    <row r="675" spans="1:11" ht="6.95" customHeight="1" x14ac:dyDescent="0.25">
      <c r="A675" s="6"/>
      <c r="B675" s="5"/>
      <c r="C675" s="5"/>
      <c r="D675" s="5"/>
      <c r="E675" s="7"/>
      <c r="G675" s="6"/>
      <c r="H675" s="5"/>
      <c r="I675" s="5"/>
      <c r="J675" s="5"/>
      <c r="K675" s="7"/>
    </row>
    <row r="676" spans="1:11" x14ac:dyDescent="0.25">
      <c r="A676" s="182" t="s">
        <v>10</v>
      </c>
      <c r="B676" s="183"/>
      <c r="C676" s="83" t="s">
        <v>1</v>
      </c>
      <c r="D676" s="83" t="s">
        <v>9</v>
      </c>
      <c r="E676" s="68" t="s">
        <v>8</v>
      </c>
      <c r="G676" s="182" t="s">
        <v>10</v>
      </c>
      <c r="H676" s="183"/>
      <c r="I676" s="83" t="s">
        <v>1</v>
      </c>
      <c r="J676" s="83" t="s">
        <v>9</v>
      </c>
      <c r="K676" s="68" t="s">
        <v>8</v>
      </c>
    </row>
    <row r="677" spans="1:11" x14ac:dyDescent="0.25">
      <c r="A677" s="174" t="s">
        <v>96</v>
      </c>
      <c r="B677" s="175"/>
      <c r="C677" s="82" t="s">
        <v>13</v>
      </c>
      <c r="D677" s="9"/>
      <c r="E677" s="8"/>
      <c r="G677" s="174" t="s">
        <v>96</v>
      </c>
      <c r="H677" s="175"/>
      <c r="I677" s="82" t="s">
        <v>13</v>
      </c>
      <c r="J677" s="9"/>
      <c r="K677" s="8"/>
    </row>
    <row r="678" spans="1:11" x14ac:dyDescent="0.25">
      <c r="A678" s="174" t="s">
        <v>98</v>
      </c>
      <c r="B678" s="175"/>
      <c r="C678" s="82" t="s">
        <v>13</v>
      </c>
      <c r="D678" s="9"/>
      <c r="E678" s="8"/>
      <c r="G678" s="174" t="s">
        <v>98</v>
      </c>
      <c r="H678" s="175"/>
      <c r="I678" s="82" t="s">
        <v>13</v>
      </c>
      <c r="J678" s="9"/>
      <c r="K678" s="8"/>
    </row>
    <row r="679" spans="1:11" x14ac:dyDescent="0.25">
      <c r="A679" s="174" t="s">
        <v>97</v>
      </c>
      <c r="B679" s="175"/>
      <c r="C679" s="82" t="s">
        <v>13</v>
      </c>
      <c r="D679" s="9"/>
      <c r="E679" s="8"/>
      <c r="G679" s="174" t="s">
        <v>97</v>
      </c>
      <c r="H679" s="175"/>
      <c r="I679" s="82" t="s">
        <v>13</v>
      </c>
      <c r="J679" s="9"/>
      <c r="K679" s="8"/>
    </row>
    <row r="680" spans="1:11" x14ac:dyDescent="0.25">
      <c r="A680" s="174" t="s">
        <v>7</v>
      </c>
      <c r="B680" s="175"/>
      <c r="C680" s="82" t="s">
        <v>13</v>
      </c>
      <c r="D680" s="9"/>
      <c r="E680" s="8"/>
      <c r="G680" s="174" t="s">
        <v>7</v>
      </c>
      <c r="H680" s="175"/>
      <c r="I680" s="82" t="s">
        <v>13</v>
      </c>
      <c r="J680" s="9"/>
      <c r="K680" s="8"/>
    </row>
    <row r="681" spans="1:11" x14ac:dyDescent="0.25">
      <c r="A681" s="174" t="s">
        <v>99</v>
      </c>
      <c r="B681" s="175"/>
      <c r="C681" s="82" t="s">
        <v>13</v>
      </c>
      <c r="D681" s="9"/>
      <c r="E681" s="8"/>
      <c r="G681" s="174" t="s">
        <v>99</v>
      </c>
      <c r="H681" s="175"/>
      <c r="I681" s="82" t="s">
        <v>13</v>
      </c>
      <c r="J681" s="9"/>
      <c r="K681" s="8"/>
    </row>
    <row r="682" spans="1:11" x14ac:dyDescent="0.25">
      <c r="A682" s="174" t="s">
        <v>6</v>
      </c>
      <c r="B682" s="175"/>
      <c r="C682" s="82" t="s">
        <v>13</v>
      </c>
      <c r="D682" s="9"/>
      <c r="E682" s="8"/>
      <c r="G682" s="174" t="s">
        <v>6</v>
      </c>
      <c r="H682" s="175"/>
      <c r="I682" s="82" t="s">
        <v>13</v>
      </c>
      <c r="J682" s="9"/>
      <c r="K682" s="8"/>
    </row>
    <row r="683" spans="1:11" x14ac:dyDescent="0.25">
      <c r="A683" s="174"/>
      <c r="B683" s="175"/>
      <c r="C683" s="82"/>
      <c r="D683" s="9"/>
      <c r="E683" s="8"/>
      <c r="G683" s="174"/>
      <c r="H683" s="175"/>
      <c r="I683" s="82"/>
      <c r="J683" s="9"/>
      <c r="K683" s="8"/>
    </row>
    <row r="684" spans="1:11" x14ac:dyDescent="0.25">
      <c r="A684" s="174"/>
      <c r="B684" s="175"/>
      <c r="C684" s="82"/>
      <c r="D684" s="9"/>
      <c r="E684" s="8"/>
      <c r="G684" s="174"/>
      <c r="H684" s="175"/>
      <c r="I684" s="82"/>
      <c r="J684" s="9"/>
      <c r="K684" s="8"/>
    </row>
    <row r="685" spans="1:11" ht="15.75" thickBot="1" x14ac:dyDescent="0.3">
      <c r="A685" s="163" t="s">
        <v>14</v>
      </c>
      <c r="B685" s="164"/>
      <c r="C685" s="164"/>
      <c r="D685" s="164"/>
      <c r="E685" s="165"/>
      <c r="G685" s="163" t="s">
        <v>14</v>
      </c>
      <c r="H685" s="164"/>
      <c r="I685" s="164"/>
      <c r="J685" s="164"/>
      <c r="K685" s="165"/>
    </row>
    <row r="686" spans="1:11" ht="21.75" customHeight="1" x14ac:dyDescent="0.25">
      <c r="A686" s="69" t="s">
        <v>101</v>
      </c>
      <c r="B686" s="69" t="s">
        <v>5</v>
      </c>
      <c r="C686" s="69" t="s">
        <v>100</v>
      </c>
      <c r="D686" s="69" t="s">
        <v>108</v>
      </c>
      <c r="E686" s="69" t="s">
        <v>95</v>
      </c>
      <c r="G686" s="69" t="s">
        <v>101</v>
      </c>
      <c r="H686" s="69" t="s">
        <v>5</v>
      </c>
      <c r="I686" s="69" t="s">
        <v>100</v>
      </c>
      <c r="J686" s="69" t="s">
        <v>108</v>
      </c>
      <c r="K686" s="69" t="s">
        <v>95</v>
      </c>
    </row>
    <row r="687" spans="1:11" ht="15.75" thickBot="1" x14ac:dyDescent="0.3">
      <c r="A687" s="70"/>
      <c r="B687" s="70"/>
      <c r="C687" s="70" t="e">
        <f>VLOOKUP(E670,INVENTORY!$A$2:$N$92,7,FALSE)</f>
        <v>#N/A</v>
      </c>
      <c r="D687" s="70" t="e">
        <f>VLOOKUP(E670,INVENTORY!$A$2:$N$92,8,FALSE)</f>
        <v>#N/A</v>
      </c>
      <c r="E687" s="70" t="e">
        <f>VLOOKUP(E670,INVENTORY!$A$2:$N$92,9,FALSE)</f>
        <v>#N/A</v>
      </c>
      <c r="G687" s="70"/>
      <c r="H687" s="70"/>
      <c r="I687" s="70" t="e">
        <f>VLOOKUP(K670,INVENTORY!$A$2:$N$92,7,FALSE)</f>
        <v>#N/A</v>
      </c>
      <c r="J687" s="70" t="e">
        <f>VLOOKUP(K670,INVENTORY!$A$2:$N$92,8,FALSE)</f>
        <v>#N/A</v>
      </c>
      <c r="K687" s="70" t="e">
        <f>VLOOKUP(K670,INVENTORY!$A$2:$N$92,9,FALSE)</f>
        <v>#N/A</v>
      </c>
    </row>
    <row r="688" spans="1:11" ht="15.75" thickBot="1" x14ac:dyDescent="0.3">
      <c r="A688" s="6"/>
      <c r="B688" s="5"/>
      <c r="C688" s="5"/>
      <c r="D688" s="5"/>
      <c r="E688" s="7"/>
      <c r="G688" s="6"/>
      <c r="H688" s="5"/>
      <c r="I688" s="5"/>
      <c r="J688" s="5"/>
      <c r="K688" s="7"/>
    </row>
    <row r="689" spans="1:11" ht="18" customHeight="1" thickBot="1" x14ac:dyDescent="0.3">
      <c r="A689" s="6" t="s">
        <v>4</v>
      </c>
      <c r="B689" s="5"/>
      <c r="C689" s="166" t="e">
        <f>"Function Code: "&amp;VLOOKUP(E670,INVENTORY!$A$2:$Q$92,14,FALSE)</f>
        <v>#N/A</v>
      </c>
      <c r="D689" s="167"/>
      <c r="E689" s="168"/>
      <c r="G689" s="6" t="s">
        <v>4</v>
      </c>
      <c r="H689" s="5"/>
      <c r="I689" s="166" t="e">
        <f>"Function Code: "&amp;VLOOKUP(K670,INVENTORY!$A$2:$Q$92,14,FALSE)</f>
        <v>#N/A</v>
      </c>
      <c r="J689" s="167"/>
      <c r="K689" s="168"/>
    </row>
    <row r="690" spans="1:11" ht="15" customHeight="1" thickBot="1" x14ac:dyDescent="0.3">
      <c r="A690" s="6"/>
      <c r="B690" s="5"/>
      <c r="C690" s="169"/>
      <c r="D690" s="170"/>
      <c r="E690" s="171"/>
      <c r="G690" s="6"/>
      <c r="H690" s="5"/>
      <c r="I690" s="169"/>
      <c r="J690" s="170"/>
      <c r="K690" s="171"/>
    </row>
    <row r="691" spans="1:11" ht="15" customHeight="1" thickBot="1" x14ac:dyDescent="0.3">
      <c r="A691" s="6"/>
      <c r="B691" s="5"/>
      <c r="C691" s="169" t="e">
        <f>"Cosmetic Code: "&amp;VLOOKUP(E670,INVENTORY!$A$2:$Q$92,15,FALSE)</f>
        <v>#N/A</v>
      </c>
      <c r="D691" s="170"/>
      <c r="E691" s="171"/>
      <c r="G691" s="6"/>
      <c r="H691" s="5"/>
      <c r="I691" s="169" t="e">
        <f>"Cosmetic Code: "&amp;VLOOKUP(K670,INVENTORY!$A$2:$Q$92,15,FALSE)</f>
        <v>#N/A</v>
      </c>
      <c r="J691" s="170"/>
      <c r="K691" s="171"/>
    </row>
    <row r="692" spans="1:11" ht="15" customHeight="1" x14ac:dyDescent="0.25">
      <c r="A692" s="6"/>
      <c r="B692" s="5"/>
      <c r="C692" s="15"/>
      <c r="D692" s="16"/>
      <c r="E692" s="17"/>
      <c r="G692" s="6"/>
      <c r="H692" s="5"/>
      <c r="I692" s="15"/>
      <c r="J692" s="16"/>
      <c r="K692" s="17"/>
    </row>
    <row r="693" spans="1:11" ht="15" customHeight="1" x14ac:dyDescent="0.25">
      <c r="A693" s="4" t="s">
        <v>3</v>
      </c>
      <c r="B693" s="14" t="s">
        <v>2</v>
      </c>
      <c r="C693" s="15"/>
      <c r="D693" s="16"/>
      <c r="E693" s="17"/>
      <c r="G693" s="4" t="s">
        <v>3</v>
      </c>
      <c r="H693" s="14" t="s">
        <v>2</v>
      </c>
      <c r="I693" s="15"/>
      <c r="J693" s="16"/>
      <c r="K693" s="17"/>
    </row>
    <row r="694" spans="1:11" ht="15.75" customHeight="1" thickBot="1" x14ac:dyDescent="0.3">
      <c r="A694" s="12" t="s">
        <v>1</v>
      </c>
      <c r="B694" s="13" t="s">
        <v>1</v>
      </c>
      <c r="C694" s="18"/>
      <c r="D694" s="19"/>
      <c r="E694" s="20"/>
      <c r="G694" s="12" t="s">
        <v>1</v>
      </c>
      <c r="H694" s="13" t="s">
        <v>1</v>
      </c>
      <c r="I694" s="18"/>
      <c r="J694" s="19"/>
      <c r="K694" s="20"/>
    </row>
    <row r="695" spans="1:11" ht="15.75" thickBot="1" x14ac:dyDescent="0.3">
      <c r="A695" s="3" t="s">
        <v>0</v>
      </c>
      <c r="B695" s="2" t="s">
        <v>0</v>
      </c>
      <c r="C695" s="1"/>
      <c r="D695" s="172" t="s">
        <v>119</v>
      </c>
      <c r="E695" s="173"/>
      <c r="G695" s="3" t="s">
        <v>0</v>
      </c>
      <c r="H695" s="2" t="s">
        <v>0</v>
      </c>
      <c r="I695" s="1"/>
      <c r="J695" s="172" t="s">
        <v>119</v>
      </c>
      <c r="K695" s="173"/>
    </row>
    <row r="696" spans="1:11" ht="15.75" thickBot="1" x14ac:dyDescent="0.3"/>
    <row r="697" spans="1:11" ht="15" customHeight="1" x14ac:dyDescent="0.25">
      <c r="A697" s="176" t="s">
        <v>105</v>
      </c>
      <c r="B697" s="177"/>
      <c r="C697" s="177"/>
      <c r="D697" s="177"/>
      <c r="E697" s="178"/>
      <c r="G697" s="176" t="s">
        <v>105</v>
      </c>
      <c r="H697" s="177"/>
      <c r="I697" s="177"/>
      <c r="J697" s="177"/>
      <c r="K697" s="178"/>
    </row>
    <row r="698" spans="1:11" ht="15.75" customHeight="1" thickBot="1" x14ac:dyDescent="0.3">
      <c r="A698" s="179"/>
      <c r="B698" s="180"/>
      <c r="C698" s="180"/>
      <c r="D698" s="180"/>
      <c r="E698" s="181"/>
      <c r="G698" s="179"/>
      <c r="H698" s="180"/>
      <c r="I698" s="180"/>
      <c r="J698" s="180"/>
      <c r="K698" s="181"/>
    </row>
    <row r="699" spans="1:11" ht="15.75" customHeight="1" thickBot="1" x14ac:dyDescent="0.3">
      <c r="A699" s="11"/>
      <c r="B699" s="10"/>
      <c r="C699" s="10"/>
      <c r="D699" s="33" t="s">
        <v>42</v>
      </c>
      <c r="E699" s="42">
        <f>E641+1</f>
        <v>13</v>
      </c>
      <c r="G699" s="11"/>
      <c r="H699" s="10"/>
      <c r="I699" s="10"/>
      <c r="J699" s="33" t="s">
        <v>42</v>
      </c>
      <c r="K699" s="42">
        <f>'Data-PULLDOWNS'!$B$3+E699</f>
        <v>14</v>
      </c>
    </row>
    <row r="700" spans="1:11" ht="19.5" customHeight="1" x14ac:dyDescent="0.25">
      <c r="A700" s="34" t="s">
        <v>11</v>
      </c>
      <c r="B700" s="35" t="s">
        <v>15</v>
      </c>
      <c r="C700" s="36" t="s">
        <v>12</v>
      </c>
      <c r="D700" s="37">
        <f ca="1">NOW()</f>
        <v>45945.548046875003</v>
      </c>
      <c r="E700" s="38"/>
      <c r="G700" s="34" t="s">
        <v>11</v>
      </c>
      <c r="H700" s="35" t="s">
        <v>15</v>
      </c>
      <c r="I700" s="36" t="s">
        <v>12</v>
      </c>
      <c r="J700" s="37">
        <f ca="1">NOW()</f>
        <v>45945.548046875003</v>
      </c>
      <c r="K700" s="38"/>
    </row>
    <row r="701" spans="1:11" ht="15.95" customHeight="1" x14ac:dyDescent="0.25">
      <c r="A701" s="34" t="s">
        <v>39</v>
      </c>
      <c r="B701" s="35" t="s">
        <v>103</v>
      </c>
      <c r="C701" s="39" t="s">
        <v>38</v>
      </c>
      <c r="D701" s="40" t="e">
        <f>VLOOKUP(E699,INVENTORY!$A$2:$N$92,10,FALSE)</f>
        <v>#N/A</v>
      </c>
      <c r="E701" s="38"/>
      <c r="G701" s="34" t="s">
        <v>39</v>
      </c>
      <c r="H701" s="35" t="s">
        <v>103</v>
      </c>
      <c r="I701" s="39" t="s">
        <v>38</v>
      </c>
      <c r="J701" s="40" t="e">
        <f>VLOOKUP(K699,INVENTORY!$A$2:$N$92,10,FALSE)</f>
        <v>#N/A</v>
      </c>
      <c r="K701" s="38"/>
    </row>
    <row r="702" spans="1:11" ht="15.95" customHeight="1" x14ac:dyDescent="0.25">
      <c r="A702" s="34" t="str">
        <f>"Make: "</f>
        <v xml:space="preserve">Make: </v>
      </c>
      <c r="B702" s="35" t="e">
        <f>VLOOKUP(E699,INVENTORY!$A$2:$N$92,2,FALSE)</f>
        <v>#N/A</v>
      </c>
      <c r="C702" s="36" t="str">
        <f>"Model: "</f>
        <v xml:space="preserve">Model: </v>
      </c>
      <c r="D702" s="40" t="e">
        <f>VLOOKUP(E699,INVENTORY!$A$2:$N$92,3,FALSE)</f>
        <v>#N/A</v>
      </c>
      <c r="E702" s="38"/>
      <c r="G702" s="34" t="str">
        <f>"Make: "</f>
        <v xml:space="preserve">Make: </v>
      </c>
      <c r="H702" s="35" t="e">
        <f>VLOOKUP(K699,INVENTORY!$A$2:$N$92,2,FALSE)</f>
        <v>#N/A</v>
      </c>
      <c r="I702" s="36" t="str">
        <f>"Model: "</f>
        <v xml:space="preserve">Model: </v>
      </c>
      <c r="J702" s="40" t="e">
        <f>VLOOKUP(K699,INVENTORY!$A$2:$N$92,3,FALSE)</f>
        <v>#N/A</v>
      </c>
      <c r="K702" s="38"/>
    </row>
    <row r="703" spans="1:11" ht="15.95" customHeight="1" x14ac:dyDescent="0.25">
      <c r="A703" s="34" t="str">
        <f>"CPU/Speed: "</f>
        <v xml:space="preserve">CPU/Speed: </v>
      </c>
      <c r="B703" s="35" t="e">
        <f>VLOOKUP(E699,INVENTORY!$A$2:$N$92,4,FALSE)&amp;" / "&amp;VLOOKUP(E699,INVENTORY!$A$2:$N$92,5,FALSE)&amp;"GHz"</f>
        <v>#N/A</v>
      </c>
      <c r="C703" s="36"/>
      <c r="D703" s="36" t="str">
        <f>"Memory: "</f>
        <v xml:space="preserve">Memory: </v>
      </c>
      <c r="E703" s="41" t="e">
        <f>VLOOKUP(E699,INVENTORY!$A$2:$N$92,6,FALSE)</f>
        <v>#N/A</v>
      </c>
      <c r="G703" s="34" t="str">
        <f>"CPU/Speed: "</f>
        <v xml:space="preserve">CPU/Speed: </v>
      </c>
      <c r="H703" s="35" t="e">
        <f>VLOOKUP(K699,INVENTORY!$A$2:$N$92,4,FALSE)&amp;" / "&amp;VLOOKUP(K699,INVENTORY!$A$2:$N$92,5,FALSE)&amp;"GHz"</f>
        <v>#N/A</v>
      </c>
      <c r="I703" s="36"/>
      <c r="J703" s="36" t="str">
        <f>"Memory: "</f>
        <v xml:space="preserve">Memory: </v>
      </c>
      <c r="K703" s="71" t="e">
        <f>VLOOKUP(K699,INVENTORY!$A$2:$N$92,6,FALSE)</f>
        <v>#N/A</v>
      </c>
    </row>
    <row r="704" spans="1:11" ht="6.95" customHeight="1" x14ac:dyDescent="0.25">
      <c r="A704" s="6"/>
      <c r="B704" s="5"/>
      <c r="C704" s="5"/>
      <c r="D704" s="5"/>
      <c r="E704" s="7"/>
      <c r="G704" s="6"/>
      <c r="H704" s="5"/>
      <c r="I704" s="5"/>
      <c r="J704" s="5"/>
      <c r="K704" s="7"/>
    </row>
    <row r="705" spans="1:11" x14ac:dyDescent="0.25">
      <c r="A705" s="182" t="s">
        <v>10</v>
      </c>
      <c r="B705" s="183"/>
      <c r="C705" s="83" t="s">
        <v>1</v>
      </c>
      <c r="D705" s="83" t="s">
        <v>9</v>
      </c>
      <c r="E705" s="68" t="s">
        <v>8</v>
      </c>
      <c r="G705" s="182" t="s">
        <v>10</v>
      </c>
      <c r="H705" s="183"/>
      <c r="I705" s="83" t="s">
        <v>1</v>
      </c>
      <c r="J705" s="83" t="s">
        <v>9</v>
      </c>
      <c r="K705" s="68" t="s">
        <v>8</v>
      </c>
    </row>
    <row r="706" spans="1:11" x14ac:dyDescent="0.25">
      <c r="A706" s="174" t="s">
        <v>96</v>
      </c>
      <c r="B706" s="175"/>
      <c r="C706" s="82" t="s">
        <v>13</v>
      </c>
      <c r="D706" s="9"/>
      <c r="E706" s="8"/>
      <c r="G706" s="174" t="s">
        <v>96</v>
      </c>
      <c r="H706" s="175"/>
      <c r="I706" s="82" t="s">
        <v>13</v>
      </c>
      <c r="J706" s="9"/>
      <c r="K706" s="8"/>
    </row>
    <row r="707" spans="1:11" x14ac:dyDescent="0.25">
      <c r="A707" s="174" t="s">
        <v>98</v>
      </c>
      <c r="B707" s="175"/>
      <c r="C707" s="82" t="s">
        <v>13</v>
      </c>
      <c r="D707" s="9"/>
      <c r="E707" s="8"/>
      <c r="G707" s="174" t="s">
        <v>98</v>
      </c>
      <c r="H707" s="175"/>
      <c r="I707" s="82" t="s">
        <v>13</v>
      </c>
      <c r="J707" s="9"/>
      <c r="K707" s="8"/>
    </row>
    <row r="708" spans="1:11" x14ac:dyDescent="0.25">
      <c r="A708" s="174" t="s">
        <v>97</v>
      </c>
      <c r="B708" s="175"/>
      <c r="C708" s="82" t="s">
        <v>13</v>
      </c>
      <c r="D708" s="9"/>
      <c r="E708" s="8"/>
      <c r="G708" s="174" t="s">
        <v>97</v>
      </c>
      <c r="H708" s="175"/>
      <c r="I708" s="82" t="s">
        <v>13</v>
      </c>
      <c r="J708" s="9"/>
      <c r="K708" s="8"/>
    </row>
    <row r="709" spans="1:11" x14ac:dyDescent="0.25">
      <c r="A709" s="174" t="s">
        <v>7</v>
      </c>
      <c r="B709" s="175"/>
      <c r="C709" s="82" t="s">
        <v>13</v>
      </c>
      <c r="D709" s="9"/>
      <c r="E709" s="8"/>
      <c r="G709" s="174" t="s">
        <v>7</v>
      </c>
      <c r="H709" s="175"/>
      <c r="I709" s="82" t="s">
        <v>13</v>
      </c>
      <c r="J709" s="9"/>
      <c r="K709" s="8"/>
    </row>
    <row r="710" spans="1:11" x14ac:dyDescent="0.25">
      <c r="A710" s="174" t="s">
        <v>99</v>
      </c>
      <c r="B710" s="175"/>
      <c r="C710" s="82" t="s">
        <v>13</v>
      </c>
      <c r="D710" s="9"/>
      <c r="E710" s="8"/>
      <c r="G710" s="174" t="s">
        <v>99</v>
      </c>
      <c r="H710" s="175"/>
      <c r="I710" s="82" t="s">
        <v>13</v>
      </c>
      <c r="J710" s="9"/>
      <c r="K710" s="8"/>
    </row>
    <row r="711" spans="1:11" x14ac:dyDescent="0.25">
      <c r="A711" s="174" t="s">
        <v>6</v>
      </c>
      <c r="B711" s="175"/>
      <c r="C711" s="82" t="s">
        <v>13</v>
      </c>
      <c r="D711" s="9"/>
      <c r="E711" s="8"/>
      <c r="G711" s="174" t="s">
        <v>6</v>
      </c>
      <c r="H711" s="175"/>
      <c r="I711" s="82" t="s">
        <v>13</v>
      </c>
      <c r="J711" s="9"/>
      <c r="K711" s="8"/>
    </row>
    <row r="712" spans="1:11" x14ac:dyDescent="0.25">
      <c r="A712" s="174"/>
      <c r="B712" s="175"/>
      <c r="C712" s="82"/>
      <c r="D712" s="9"/>
      <c r="E712" s="8"/>
      <c r="G712" s="174"/>
      <c r="H712" s="175"/>
      <c r="I712" s="82"/>
      <c r="J712" s="9"/>
      <c r="K712" s="8"/>
    </row>
    <row r="713" spans="1:11" x14ac:dyDescent="0.25">
      <c r="A713" s="174"/>
      <c r="B713" s="175"/>
      <c r="C713" s="82"/>
      <c r="D713" s="9"/>
      <c r="E713" s="8"/>
      <c r="G713" s="174"/>
      <c r="H713" s="175"/>
      <c r="I713" s="82"/>
      <c r="J713" s="9"/>
      <c r="K713" s="8"/>
    </row>
    <row r="714" spans="1:11" ht="15.75" thickBot="1" x14ac:dyDescent="0.3">
      <c r="A714" s="163" t="s">
        <v>14</v>
      </c>
      <c r="B714" s="164"/>
      <c r="C714" s="164"/>
      <c r="D714" s="164"/>
      <c r="E714" s="165"/>
      <c r="G714" s="163" t="s">
        <v>14</v>
      </c>
      <c r="H714" s="164"/>
      <c r="I714" s="164"/>
      <c r="J714" s="164"/>
      <c r="K714" s="165"/>
    </row>
    <row r="715" spans="1:11" ht="21.75" customHeight="1" x14ac:dyDescent="0.25">
      <c r="A715" s="69" t="s">
        <v>101</v>
      </c>
      <c r="B715" s="69" t="s">
        <v>5</v>
      </c>
      <c r="C715" s="69" t="s">
        <v>100</v>
      </c>
      <c r="D715" s="69" t="s">
        <v>108</v>
      </c>
      <c r="E715" s="69" t="s">
        <v>95</v>
      </c>
      <c r="G715" s="69" t="s">
        <v>101</v>
      </c>
      <c r="H715" s="69" t="s">
        <v>5</v>
      </c>
      <c r="I715" s="69" t="s">
        <v>100</v>
      </c>
      <c r="J715" s="69" t="s">
        <v>108</v>
      </c>
      <c r="K715" s="69" t="s">
        <v>95</v>
      </c>
    </row>
    <row r="716" spans="1:11" ht="15.75" thickBot="1" x14ac:dyDescent="0.3">
      <c r="A716" s="70"/>
      <c r="B716" s="70"/>
      <c r="C716" s="70" t="e">
        <f>VLOOKUP(E699,INVENTORY!$A$2:$N$92,7,FALSE)</f>
        <v>#N/A</v>
      </c>
      <c r="D716" s="70" t="e">
        <f>VLOOKUP(E699,INVENTORY!$A$2:$N$92,8,FALSE)</f>
        <v>#N/A</v>
      </c>
      <c r="E716" s="70" t="e">
        <f>VLOOKUP(E699,INVENTORY!$A$2:$N$92,9,FALSE)</f>
        <v>#N/A</v>
      </c>
      <c r="G716" s="70"/>
      <c r="H716" s="70"/>
      <c r="I716" s="70" t="e">
        <f>VLOOKUP(K699,INVENTORY!$A$2:$N$92,7,FALSE)</f>
        <v>#N/A</v>
      </c>
      <c r="J716" s="70" t="e">
        <f>VLOOKUP(K699,INVENTORY!$A$2:$N$92,8,FALSE)</f>
        <v>#N/A</v>
      </c>
      <c r="K716" s="70" t="e">
        <f>VLOOKUP(K699,INVENTORY!$A$2:$N$92,9,FALSE)</f>
        <v>#N/A</v>
      </c>
    </row>
    <row r="717" spans="1:11" ht="15.75" thickBot="1" x14ac:dyDescent="0.3">
      <c r="A717" s="6"/>
      <c r="B717" s="5"/>
      <c r="C717" s="5"/>
      <c r="D717" s="5"/>
      <c r="E717" s="7"/>
      <c r="G717" s="6"/>
      <c r="H717" s="5"/>
      <c r="I717" s="5"/>
      <c r="J717" s="5"/>
      <c r="K717" s="7"/>
    </row>
    <row r="718" spans="1:11" ht="18" customHeight="1" thickBot="1" x14ac:dyDescent="0.3">
      <c r="A718" s="6" t="s">
        <v>4</v>
      </c>
      <c r="B718" s="5"/>
      <c r="C718" s="166" t="e">
        <f>"Function Code: "&amp;VLOOKUP(E699,INVENTORY!$A$2:$Q$92,14,FALSE)</f>
        <v>#N/A</v>
      </c>
      <c r="D718" s="167"/>
      <c r="E718" s="168"/>
      <c r="G718" s="6" t="s">
        <v>4</v>
      </c>
      <c r="H718" s="5"/>
      <c r="I718" s="166" t="e">
        <f>"Function Code: "&amp;VLOOKUP(K699,INVENTORY!$A$2:$Q$92,14,FALSE)</f>
        <v>#N/A</v>
      </c>
      <c r="J718" s="167"/>
      <c r="K718" s="168"/>
    </row>
    <row r="719" spans="1:11" ht="15" customHeight="1" thickBot="1" x14ac:dyDescent="0.3">
      <c r="A719" s="6"/>
      <c r="B719" s="5"/>
      <c r="C719" s="169"/>
      <c r="D719" s="170"/>
      <c r="E719" s="171"/>
      <c r="G719" s="6"/>
      <c r="H719" s="5"/>
      <c r="I719" s="169"/>
      <c r="J719" s="170"/>
      <c r="K719" s="171"/>
    </row>
    <row r="720" spans="1:11" ht="15" customHeight="1" thickBot="1" x14ac:dyDescent="0.3">
      <c r="A720" s="6"/>
      <c r="B720" s="5"/>
      <c r="C720" s="169" t="e">
        <f>"Cosmetic Code: "&amp;VLOOKUP(E699,INVENTORY!$A$2:$Q$92,15,FALSE)</f>
        <v>#N/A</v>
      </c>
      <c r="D720" s="170"/>
      <c r="E720" s="171"/>
      <c r="G720" s="6"/>
      <c r="H720" s="5"/>
      <c r="I720" s="169" t="e">
        <f>"Cosmetic Code: "&amp;VLOOKUP(K699,INVENTORY!$A$2:$Q$92,15,FALSE)</f>
        <v>#N/A</v>
      </c>
      <c r="J720" s="170"/>
      <c r="K720" s="171"/>
    </row>
    <row r="721" spans="1:11" ht="15" customHeight="1" x14ac:dyDescent="0.25">
      <c r="A721" s="6"/>
      <c r="B721" s="5"/>
      <c r="C721" s="15"/>
      <c r="D721" s="16"/>
      <c r="E721" s="17"/>
      <c r="G721" s="6"/>
      <c r="H721" s="5"/>
      <c r="I721" s="15"/>
      <c r="J721" s="16"/>
      <c r="K721" s="17"/>
    </row>
    <row r="722" spans="1:11" ht="15" customHeight="1" x14ac:dyDescent="0.25">
      <c r="A722" s="4" t="s">
        <v>3</v>
      </c>
      <c r="B722" s="14" t="s">
        <v>2</v>
      </c>
      <c r="C722" s="15"/>
      <c r="D722" s="16"/>
      <c r="E722" s="17"/>
      <c r="G722" s="4" t="s">
        <v>3</v>
      </c>
      <c r="H722" s="14" t="s">
        <v>2</v>
      </c>
      <c r="I722" s="15"/>
      <c r="J722" s="16"/>
      <c r="K722" s="17"/>
    </row>
    <row r="723" spans="1:11" ht="15.75" customHeight="1" thickBot="1" x14ac:dyDescent="0.3">
      <c r="A723" s="12" t="s">
        <v>1</v>
      </c>
      <c r="B723" s="13" t="s">
        <v>1</v>
      </c>
      <c r="C723" s="18"/>
      <c r="D723" s="19"/>
      <c r="E723" s="20"/>
      <c r="G723" s="12" t="s">
        <v>1</v>
      </c>
      <c r="H723" s="13" t="s">
        <v>1</v>
      </c>
      <c r="I723" s="18"/>
      <c r="J723" s="19"/>
      <c r="K723" s="20"/>
    </row>
    <row r="724" spans="1:11" ht="15.75" thickBot="1" x14ac:dyDescent="0.3">
      <c r="A724" s="3" t="s">
        <v>0</v>
      </c>
      <c r="B724" s="2" t="s">
        <v>0</v>
      </c>
      <c r="C724" s="1"/>
      <c r="D724" s="172" t="s">
        <v>119</v>
      </c>
      <c r="E724" s="173"/>
      <c r="G724" s="3" t="s">
        <v>0</v>
      </c>
      <c r="H724" s="2" t="s">
        <v>0</v>
      </c>
      <c r="I724" s="1"/>
      <c r="J724" s="172" t="s">
        <v>119</v>
      </c>
      <c r="K724" s="173"/>
    </row>
    <row r="725" spans="1:11" ht="47.25" customHeight="1" thickBot="1" x14ac:dyDescent="0.3"/>
    <row r="726" spans="1:11" ht="15" customHeight="1" x14ac:dyDescent="0.25">
      <c r="A726" s="176" t="s">
        <v>105</v>
      </c>
      <c r="B726" s="177"/>
      <c r="C726" s="177"/>
      <c r="D726" s="177"/>
      <c r="E726" s="178"/>
      <c r="G726" s="176" t="s">
        <v>105</v>
      </c>
      <c r="H726" s="177"/>
      <c r="I726" s="177"/>
      <c r="J726" s="177"/>
      <c r="K726" s="178"/>
    </row>
    <row r="727" spans="1:11" ht="15.75" customHeight="1" thickBot="1" x14ac:dyDescent="0.3">
      <c r="A727" s="179"/>
      <c r="B727" s="180"/>
      <c r="C727" s="180"/>
      <c r="D727" s="180"/>
      <c r="E727" s="181"/>
      <c r="G727" s="179"/>
      <c r="H727" s="180"/>
      <c r="I727" s="180"/>
      <c r="J727" s="180"/>
      <c r="K727" s="181"/>
    </row>
    <row r="728" spans="1:11" ht="15.75" customHeight="1" thickBot="1" x14ac:dyDescent="0.3">
      <c r="A728" s="11"/>
      <c r="B728" s="10"/>
      <c r="C728" s="10"/>
      <c r="D728" s="33" t="s">
        <v>42</v>
      </c>
      <c r="E728" s="42">
        <f>'Data-PULLDOWNS'!$B$3*2+E699</f>
        <v>15</v>
      </c>
      <c r="G728" s="11"/>
      <c r="H728" s="10"/>
      <c r="I728" s="10"/>
      <c r="J728" s="33" t="s">
        <v>42</v>
      </c>
      <c r="K728" s="42">
        <f>'Data-PULLDOWNS'!$B$3*3+E699</f>
        <v>16</v>
      </c>
    </row>
    <row r="729" spans="1:11" ht="19.5" customHeight="1" x14ac:dyDescent="0.25">
      <c r="A729" s="34" t="s">
        <v>11</v>
      </c>
      <c r="B729" s="35" t="s">
        <v>15</v>
      </c>
      <c r="C729" s="36" t="s">
        <v>12</v>
      </c>
      <c r="D729" s="37">
        <f ca="1">NOW()</f>
        <v>45945.548046875003</v>
      </c>
      <c r="E729" s="38"/>
      <c r="G729" s="34" t="s">
        <v>11</v>
      </c>
      <c r="H729" s="35" t="s">
        <v>15</v>
      </c>
      <c r="I729" s="36" t="s">
        <v>12</v>
      </c>
      <c r="J729" s="37">
        <f ca="1">NOW()</f>
        <v>45945.548046875003</v>
      </c>
      <c r="K729" s="38"/>
    </row>
    <row r="730" spans="1:11" ht="15.95" customHeight="1" x14ac:dyDescent="0.25">
      <c r="A730" s="34" t="s">
        <v>39</v>
      </c>
      <c r="B730" s="35" t="s">
        <v>103</v>
      </c>
      <c r="C730" s="39" t="s">
        <v>38</v>
      </c>
      <c r="D730" s="40" t="e">
        <f>VLOOKUP(E728,INVENTORY!$A$2:$N$92,10,FALSE)</f>
        <v>#N/A</v>
      </c>
      <c r="E730" s="38"/>
      <c r="G730" s="34" t="s">
        <v>39</v>
      </c>
      <c r="H730" s="35" t="s">
        <v>103</v>
      </c>
      <c r="I730" s="39" t="s">
        <v>38</v>
      </c>
      <c r="J730" s="40" t="e">
        <f>VLOOKUP(K728,INVENTORY!$A$2:$N$92,10,FALSE)</f>
        <v>#N/A</v>
      </c>
      <c r="K730" s="38"/>
    </row>
    <row r="731" spans="1:11" ht="15.95" customHeight="1" x14ac:dyDescent="0.25">
      <c r="A731" s="34" t="str">
        <f>"Make: "</f>
        <v xml:space="preserve">Make: </v>
      </c>
      <c r="B731" s="35" t="e">
        <f>VLOOKUP(E728,INVENTORY!$A$2:$N$92,2,FALSE)</f>
        <v>#N/A</v>
      </c>
      <c r="C731" s="36" t="str">
        <f>"Model: "</f>
        <v xml:space="preserve">Model: </v>
      </c>
      <c r="D731" s="40" t="e">
        <f>VLOOKUP(E728,INVENTORY!$A$2:$N$92,3,FALSE)</f>
        <v>#N/A</v>
      </c>
      <c r="E731" s="38"/>
      <c r="G731" s="34" t="str">
        <f>"Make: "</f>
        <v xml:space="preserve">Make: </v>
      </c>
      <c r="H731" s="35" t="e">
        <f>VLOOKUP(K728,INVENTORY!$A$2:$N$92,2,FALSE)</f>
        <v>#N/A</v>
      </c>
      <c r="I731" s="36" t="str">
        <f>"Model: "</f>
        <v xml:space="preserve">Model: </v>
      </c>
      <c r="J731" s="40" t="e">
        <f>VLOOKUP(K728,INVENTORY!$A$2:$N$92,3,FALSE)</f>
        <v>#N/A</v>
      </c>
      <c r="K731" s="38"/>
    </row>
    <row r="732" spans="1:11" ht="15.95" customHeight="1" x14ac:dyDescent="0.25">
      <c r="A732" s="34" t="str">
        <f>"CPU/Speed: "</f>
        <v xml:space="preserve">CPU/Speed: </v>
      </c>
      <c r="B732" s="35" t="e">
        <f>VLOOKUP(E728,INVENTORY!$A$2:$N$92,4,FALSE)&amp;" / "&amp;VLOOKUP(E728,INVENTORY!$A$2:$N$92,5,FALSE)&amp;"GHz"</f>
        <v>#N/A</v>
      </c>
      <c r="C732" s="36"/>
      <c r="D732" s="36" t="str">
        <f>"Memory: "</f>
        <v xml:space="preserve">Memory: </v>
      </c>
      <c r="E732" s="71" t="e">
        <f>VLOOKUP(E728,INVENTORY!$A$2:$N$92,6,FALSE)</f>
        <v>#N/A</v>
      </c>
      <c r="G732" s="34" t="str">
        <f>"CPU/Speed: "</f>
        <v xml:space="preserve">CPU/Speed: </v>
      </c>
      <c r="H732" s="35" t="e">
        <f>VLOOKUP(K728,INVENTORY!$A$2:$N$92,4,FALSE)&amp;" / "&amp;VLOOKUP(K728,INVENTORY!$A$2:$N$92,5,FALSE)&amp;"GHz"</f>
        <v>#N/A</v>
      </c>
      <c r="I732" s="36"/>
      <c r="J732" s="36" t="str">
        <f>"Memory: "</f>
        <v xml:space="preserve">Memory: </v>
      </c>
      <c r="K732" s="71" t="e">
        <f>VLOOKUP(K728,INVENTORY!$A$2:$N$92,6,FALSE)</f>
        <v>#N/A</v>
      </c>
    </row>
    <row r="733" spans="1:11" ht="6.95" customHeight="1" x14ac:dyDescent="0.25">
      <c r="A733" s="6"/>
      <c r="B733" s="5"/>
      <c r="C733" s="5"/>
      <c r="D733" s="5"/>
      <c r="E733" s="7"/>
      <c r="G733" s="6"/>
      <c r="H733" s="5"/>
      <c r="I733" s="5"/>
      <c r="J733" s="5"/>
      <c r="K733" s="7"/>
    </row>
    <row r="734" spans="1:11" x14ac:dyDescent="0.25">
      <c r="A734" s="182" t="s">
        <v>10</v>
      </c>
      <c r="B734" s="183"/>
      <c r="C734" s="83" t="s">
        <v>1</v>
      </c>
      <c r="D734" s="83" t="s">
        <v>9</v>
      </c>
      <c r="E734" s="68" t="s">
        <v>8</v>
      </c>
      <c r="G734" s="182" t="s">
        <v>10</v>
      </c>
      <c r="H734" s="183"/>
      <c r="I734" s="83" t="s">
        <v>1</v>
      </c>
      <c r="J734" s="83" t="s">
        <v>9</v>
      </c>
      <c r="K734" s="68" t="s">
        <v>8</v>
      </c>
    </row>
    <row r="735" spans="1:11" x14ac:dyDescent="0.25">
      <c r="A735" s="174" t="s">
        <v>96</v>
      </c>
      <c r="B735" s="175"/>
      <c r="C735" s="82" t="s">
        <v>13</v>
      </c>
      <c r="D735" s="9"/>
      <c r="E735" s="8"/>
      <c r="G735" s="174" t="s">
        <v>96</v>
      </c>
      <c r="H735" s="175"/>
      <c r="I735" s="82" t="s">
        <v>13</v>
      </c>
      <c r="J735" s="9"/>
      <c r="K735" s="8"/>
    </row>
    <row r="736" spans="1:11" x14ac:dyDescent="0.25">
      <c r="A736" s="174" t="s">
        <v>98</v>
      </c>
      <c r="B736" s="175"/>
      <c r="C736" s="82" t="s">
        <v>13</v>
      </c>
      <c r="D736" s="9"/>
      <c r="E736" s="8"/>
      <c r="G736" s="174" t="s">
        <v>98</v>
      </c>
      <c r="H736" s="175"/>
      <c r="I736" s="82" t="s">
        <v>13</v>
      </c>
      <c r="J736" s="9"/>
      <c r="K736" s="8"/>
    </row>
    <row r="737" spans="1:11" x14ac:dyDescent="0.25">
      <c r="A737" s="174" t="s">
        <v>97</v>
      </c>
      <c r="B737" s="175"/>
      <c r="C737" s="82" t="s">
        <v>13</v>
      </c>
      <c r="D737" s="9"/>
      <c r="E737" s="8"/>
      <c r="G737" s="174" t="s">
        <v>97</v>
      </c>
      <c r="H737" s="175"/>
      <c r="I737" s="82" t="s">
        <v>13</v>
      </c>
      <c r="J737" s="9"/>
      <c r="K737" s="8"/>
    </row>
    <row r="738" spans="1:11" x14ac:dyDescent="0.25">
      <c r="A738" s="174" t="s">
        <v>7</v>
      </c>
      <c r="B738" s="175"/>
      <c r="C738" s="82" t="s">
        <v>13</v>
      </c>
      <c r="D738" s="9"/>
      <c r="E738" s="8"/>
      <c r="G738" s="174" t="s">
        <v>7</v>
      </c>
      <c r="H738" s="175"/>
      <c r="I738" s="82" t="s">
        <v>13</v>
      </c>
      <c r="J738" s="9"/>
      <c r="K738" s="8"/>
    </row>
    <row r="739" spans="1:11" x14ac:dyDescent="0.25">
      <c r="A739" s="174" t="s">
        <v>99</v>
      </c>
      <c r="B739" s="175"/>
      <c r="C739" s="82" t="s">
        <v>13</v>
      </c>
      <c r="D739" s="9"/>
      <c r="E739" s="8"/>
      <c r="G739" s="174" t="s">
        <v>99</v>
      </c>
      <c r="H739" s="175"/>
      <c r="I739" s="82" t="s">
        <v>13</v>
      </c>
      <c r="J739" s="9"/>
      <c r="K739" s="8"/>
    </row>
    <row r="740" spans="1:11" x14ac:dyDescent="0.25">
      <c r="A740" s="174" t="s">
        <v>6</v>
      </c>
      <c r="B740" s="175"/>
      <c r="C740" s="82" t="s">
        <v>13</v>
      </c>
      <c r="D740" s="9"/>
      <c r="E740" s="8"/>
      <c r="G740" s="174" t="s">
        <v>6</v>
      </c>
      <c r="H740" s="175"/>
      <c r="I740" s="82" t="s">
        <v>13</v>
      </c>
      <c r="J740" s="9"/>
      <c r="K740" s="8"/>
    </row>
    <row r="741" spans="1:11" x14ac:dyDescent="0.25">
      <c r="A741" s="174"/>
      <c r="B741" s="175"/>
      <c r="C741" s="82"/>
      <c r="D741" s="9"/>
      <c r="E741" s="8"/>
      <c r="G741" s="174"/>
      <c r="H741" s="175"/>
      <c r="I741" s="82"/>
      <c r="J741" s="9"/>
      <c r="K741" s="8"/>
    </row>
    <row r="742" spans="1:11" x14ac:dyDescent="0.25">
      <c r="A742" s="174"/>
      <c r="B742" s="175"/>
      <c r="C742" s="82"/>
      <c r="D742" s="9"/>
      <c r="E742" s="8"/>
      <c r="G742" s="174"/>
      <c r="H742" s="175"/>
      <c r="I742" s="82"/>
      <c r="J742" s="9"/>
      <c r="K742" s="8"/>
    </row>
    <row r="743" spans="1:11" ht="15.75" thickBot="1" x14ac:dyDescent="0.3">
      <c r="A743" s="163" t="s">
        <v>14</v>
      </c>
      <c r="B743" s="164"/>
      <c r="C743" s="164"/>
      <c r="D743" s="164"/>
      <c r="E743" s="165"/>
      <c r="G743" s="163" t="s">
        <v>14</v>
      </c>
      <c r="H743" s="164"/>
      <c r="I743" s="164"/>
      <c r="J743" s="164"/>
      <c r="K743" s="165"/>
    </row>
    <row r="744" spans="1:11" ht="21.75" customHeight="1" x14ac:dyDescent="0.25">
      <c r="A744" s="69" t="s">
        <v>101</v>
      </c>
      <c r="B744" s="69" t="s">
        <v>5</v>
      </c>
      <c r="C744" s="69" t="s">
        <v>100</v>
      </c>
      <c r="D744" s="69" t="s">
        <v>108</v>
      </c>
      <c r="E744" s="69" t="s">
        <v>95</v>
      </c>
      <c r="G744" s="69" t="s">
        <v>101</v>
      </c>
      <c r="H744" s="69" t="s">
        <v>5</v>
      </c>
      <c r="I744" s="69" t="s">
        <v>100</v>
      </c>
      <c r="J744" s="69" t="s">
        <v>108</v>
      </c>
      <c r="K744" s="69" t="s">
        <v>95</v>
      </c>
    </row>
    <row r="745" spans="1:11" ht="15.75" thickBot="1" x14ac:dyDescent="0.3">
      <c r="A745" s="70"/>
      <c r="B745" s="70"/>
      <c r="C745" s="70" t="e">
        <f>VLOOKUP(E728,INVENTORY!$A$2:$N$92,7,FALSE)</f>
        <v>#N/A</v>
      </c>
      <c r="D745" s="70" t="e">
        <f>VLOOKUP(E728,INVENTORY!$A$2:$N$92,8,FALSE)</f>
        <v>#N/A</v>
      </c>
      <c r="E745" s="70" t="e">
        <f>VLOOKUP(E728,INVENTORY!$A$2:$N$92,9,FALSE)</f>
        <v>#N/A</v>
      </c>
      <c r="G745" s="70"/>
      <c r="H745" s="70"/>
      <c r="I745" s="70" t="e">
        <f>VLOOKUP(K728,INVENTORY!$A$2:$N$92,7,FALSE)</f>
        <v>#N/A</v>
      </c>
      <c r="J745" s="70" t="e">
        <f>VLOOKUP(K728,INVENTORY!$A$2:$N$92,8,FALSE)</f>
        <v>#N/A</v>
      </c>
      <c r="K745" s="70" t="e">
        <f>VLOOKUP(K728,INVENTORY!$A$2:$N$92,9,FALSE)</f>
        <v>#N/A</v>
      </c>
    </row>
    <row r="746" spans="1:11" ht="15.75" thickBot="1" x14ac:dyDescent="0.3">
      <c r="A746" s="6"/>
      <c r="B746" s="5"/>
      <c r="C746" s="5"/>
      <c r="D746" s="5"/>
      <c r="E746" s="7"/>
      <c r="G746" s="6"/>
      <c r="H746" s="5"/>
      <c r="I746" s="5"/>
      <c r="J746" s="5"/>
      <c r="K746" s="7"/>
    </row>
    <row r="747" spans="1:11" ht="18" customHeight="1" thickBot="1" x14ac:dyDescent="0.3">
      <c r="A747" s="6" t="s">
        <v>4</v>
      </c>
      <c r="B747" s="5"/>
      <c r="C747" s="166" t="e">
        <f>"Function Code: "&amp;VLOOKUP(E728,INVENTORY!$A$2:$Q$92,14,FALSE)</f>
        <v>#N/A</v>
      </c>
      <c r="D747" s="167"/>
      <c r="E747" s="168"/>
      <c r="G747" s="6" t="s">
        <v>4</v>
      </c>
      <c r="H747" s="5"/>
      <c r="I747" s="166" t="e">
        <f>"Function Code: "&amp;VLOOKUP(K728,INVENTORY!$A$2:$Q$92,14,FALSE)</f>
        <v>#N/A</v>
      </c>
      <c r="J747" s="167"/>
      <c r="K747" s="168"/>
    </row>
    <row r="748" spans="1:11" ht="15" customHeight="1" thickBot="1" x14ac:dyDescent="0.3">
      <c r="A748" s="6"/>
      <c r="B748" s="5"/>
      <c r="C748" s="169"/>
      <c r="D748" s="170"/>
      <c r="E748" s="171"/>
      <c r="G748" s="6"/>
      <c r="H748" s="5"/>
      <c r="I748" s="169"/>
      <c r="J748" s="170"/>
      <c r="K748" s="171"/>
    </row>
    <row r="749" spans="1:11" ht="15" customHeight="1" thickBot="1" x14ac:dyDescent="0.3">
      <c r="A749" s="6"/>
      <c r="B749" s="5"/>
      <c r="C749" s="169" t="e">
        <f>"Cosmetic Code: "&amp;VLOOKUP(E728,INVENTORY!$A$2:$Q$92,15,FALSE)</f>
        <v>#N/A</v>
      </c>
      <c r="D749" s="170"/>
      <c r="E749" s="171"/>
      <c r="G749" s="6"/>
      <c r="H749" s="5"/>
      <c r="I749" s="169" t="e">
        <f>"Cosmetic Code: "&amp;VLOOKUP(K728,INVENTORY!$A$2:$Q$92,15,FALSE)</f>
        <v>#N/A</v>
      </c>
      <c r="J749" s="170"/>
      <c r="K749" s="171"/>
    </row>
    <row r="750" spans="1:11" ht="15" customHeight="1" x14ac:dyDescent="0.25">
      <c r="A750" s="6"/>
      <c r="B750" s="5"/>
      <c r="C750" s="15"/>
      <c r="D750" s="16"/>
      <c r="E750" s="17"/>
      <c r="G750" s="6"/>
      <c r="H750" s="5"/>
      <c r="I750" s="15"/>
      <c r="J750" s="16"/>
      <c r="K750" s="17"/>
    </row>
    <row r="751" spans="1:11" ht="15" customHeight="1" x14ac:dyDescent="0.25">
      <c r="A751" s="4" t="s">
        <v>3</v>
      </c>
      <c r="B751" s="14" t="s">
        <v>2</v>
      </c>
      <c r="C751" s="15"/>
      <c r="D751" s="16"/>
      <c r="E751" s="17"/>
      <c r="G751" s="4" t="s">
        <v>3</v>
      </c>
      <c r="H751" s="14" t="s">
        <v>2</v>
      </c>
      <c r="I751" s="15"/>
      <c r="J751" s="16"/>
      <c r="K751" s="17"/>
    </row>
    <row r="752" spans="1:11" ht="15.75" customHeight="1" thickBot="1" x14ac:dyDescent="0.3">
      <c r="A752" s="12" t="s">
        <v>1</v>
      </c>
      <c r="B752" s="13" t="s">
        <v>1</v>
      </c>
      <c r="C752" s="18"/>
      <c r="D752" s="19"/>
      <c r="E752" s="20"/>
      <c r="G752" s="12" t="s">
        <v>1</v>
      </c>
      <c r="H752" s="13" t="s">
        <v>1</v>
      </c>
      <c r="I752" s="18"/>
      <c r="J752" s="19"/>
      <c r="K752" s="20"/>
    </row>
    <row r="753" spans="1:11" ht="15.75" thickBot="1" x14ac:dyDescent="0.3">
      <c r="A753" s="3" t="s">
        <v>0</v>
      </c>
      <c r="B753" s="2" t="s">
        <v>0</v>
      </c>
      <c r="C753" s="1"/>
      <c r="D753" s="172" t="s">
        <v>119</v>
      </c>
      <c r="E753" s="173"/>
      <c r="G753" s="3" t="s">
        <v>0</v>
      </c>
      <c r="H753" s="2" t="s">
        <v>0</v>
      </c>
      <c r="I753" s="1"/>
      <c r="J753" s="172" t="s">
        <v>119</v>
      </c>
      <c r="K753" s="173"/>
    </row>
    <row r="754" spans="1:11" ht="15.75" thickBot="1" x14ac:dyDescent="0.3"/>
    <row r="755" spans="1:11" ht="15" customHeight="1" x14ac:dyDescent="0.25">
      <c r="A755" s="176" t="s">
        <v>105</v>
      </c>
      <c r="B755" s="177"/>
      <c r="C755" s="177"/>
      <c r="D755" s="177"/>
      <c r="E755" s="178"/>
      <c r="G755" s="176" t="s">
        <v>105</v>
      </c>
      <c r="H755" s="177"/>
      <c r="I755" s="177"/>
      <c r="J755" s="177"/>
      <c r="K755" s="178"/>
    </row>
    <row r="756" spans="1:11" ht="15.75" customHeight="1" thickBot="1" x14ac:dyDescent="0.3">
      <c r="A756" s="179"/>
      <c r="B756" s="180"/>
      <c r="C756" s="180"/>
      <c r="D756" s="180"/>
      <c r="E756" s="181"/>
      <c r="G756" s="179"/>
      <c r="H756" s="180"/>
      <c r="I756" s="180"/>
      <c r="J756" s="180"/>
      <c r="K756" s="181"/>
    </row>
    <row r="757" spans="1:11" ht="15.75" customHeight="1" thickBot="1" x14ac:dyDescent="0.3">
      <c r="A757" s="11"/>
      <c r="B757" s="10"/>
      <c r="C757" s="10"/>
      <c r="D757" s="33" t="s">
        <v>42</v>
      </c>
      <c r="E757" s="42">
        <f>E699+1</f>
        <v>14</v>
      </c>
      <c r="G757" s="11"/>
      <c r="H757" s="10"/>
      <c r="I757" s="10"/>
      <c r="J757" s="33" t="s">
        <v>42</v>
      </c>
      <c r="K757" s="42">
        <f>'Data-PULLDOWNS'!$B$3+E757</f>
        <v>15</v>
      </c>
    </row>
    <row r="758" spans="1:11" ht="19.5" customHeight="1" x14ac:dyDescent="0.25">
      <c r="A758" s="34" t="s">
        <v>11</v>
      </c>
      <c r="B758" s="35" t="s">
        <v>15</v>
      </c>
      <c r="C758" s="36" t="s">
        <v>12</v>
      </c>
      <c r="D758" s="37">
        <f ca="1">NOW()</f>
        <v>45945.548046875003</v>
      </c>
      <c r="E758" s="38"/>
      <c r="G758" s="34" t="s">
        <v>11</v>
      </c>
      <c r="H758" s="35" t="s">
        <v>15</v>
      </c>
      <c r="I758" s="36" t="s">
        <v>12</v>
      </c>
      <c r="J758" s="37">
        <f ca="1">NOW()</f>
        <v>45945.548046875003</v>
      </c>
      <c r="K758" s="38"/>
    </row>
    <row r="759" spans="1:11" ht="15.95" customHeight="1" x14ac:dyDescent="0.25">
      <c r="A759" s="34" t="s">
        <v>39</v>
      </c>
      <c r="B759" s="35" t="s">
        <v>103</v>
      </c>
      <c r="C759" s="39" t="s">
        <v>38</v>
      </c>
      <c r="D759" s="40" t="e">
        <f>VLOOKUP(E757,INVENTORY!$A$2:$N$92,10,FALSE)</f>
        <v>#N/A</v>
      </c>
      <c r="E759" s="38"/>
      <c r="G759" s="34" t="s">
        <v>39</v>
      </c>
      <c r="H759" s="35" t="s">
        <v>103</v>
      </c>
      <c r="I759" s="39" t="s">
        <v>38</v>
      </c>
      <c r="J759" s="40" t="e">
        <f>VLOOKUP(K757,INVENTORY!$A$2:$N$92,10,FALSE)</f>
        <v>#N/A</v>
      </c>
      <c r="K759" s="38"/>
    </row>
    <row r="760" spans="1:11" ht="15.95" customHeight="1" x14ac:dyDescent="0.25">
      <c r="A760" s="34" t="str">
        <f>"Make: "</f>
        <v xml:space="preserve">Make: </v>
      </c>
      <c r="B760" s="35" t="e">
        <f>VLOOKUP(E757,INVENTORY!$A$2:$N$92,2,FALSE)</f>
        <v>#N/A</v>
      </c>
      <c r="C760" s="36" t="str">
        <f>"Model: "</f>
        <v xml:space="preserve">Model: </v>
      </c>
      <c r="D760" s="40" t="e">
        <f>VLOOKUP(E757,INVENTORY!$A$2:$N$92,3,FALSE)</f>
        <v>#N/A</v>
      </c>
      <c r="E760" s="38"/>
      <c r="G760" s="34" t="str">
        <f>"Make: "</f>
        <v xml:space="preserve">Make: </v>
      </c>
      <c r="H760" s="35" t="e">
        <f>VLOOKUP(K757,INVENTORY!$A$2:$N$92,2,FALSE)</f>
        <v>#N/A</v>
      </c>
      <c r="I760" s="36" t="str">
        <f>"Model: "</f>
        <v xml:space="preserve">Model: </v>
      </c>
      <c r="J760" s="40" t="e">
        <f>VLOOKUP(K757,INVENTORY!$A$2:$N$92,3,FALSE)</f>
        <v>#N/A</v>
      </c>
      <c r="K760" s="38"/>
    </row>
    <row r="761" spans="1:11" ht="15.95" customHeight="1" x14ac:dyDescent="0.25">
      <c r="A761" s="34" t="str">
        <f>"CPU/Speed: "</f>
        <v xml:space="preserve">CPU/Speed: </v>
      </c>
      <c r="B761" s="35" t="e">
        <f>VLOOKUP(E757,INVENTORY!$A$2:$N$92,4,FALSE)&amp;" / "&amp;VLOOKUP(E757,INVENTORY!$A$2:$N$92,5,FALSE)&amp;"GHz"</f>
        <v>#N/A</v>
      </c>
      <c r="C761" s="36"/>
      <c r="D761" s="36" t="str">
        <f>"Memory: "</f>
        <v xml:space="preserve">Memory: </v>
      </c>
      <c r="E761" s="41" t="e">
        <f>VLOOKUP(E757,INVENTORY!$A$2:$N$92,6,FALSE)</f>
        <v>#N/A</v>
      </c>
      <c r="G761" s="34" t="str">
        <f>"CPU/Speed: "</f>
        <v xml:space="preserve">CPU/Speed: </v>
      </c>
      <c r="H761" s="35" t="e">
        <f>VLOOKUP(K757,INVENTORY!$A$2:$N$92,4,FALSE)&amp;" / "&amp;VLOOKUP(K757,INVENTORY!$A$2:$N$92,5,FALSE)&amp;"GHz"</f>
        <v>#N/A</v>
      </c>
      <c r="I761" s="36"/>
      <c r="J761" s="36" t="str">
        <f>"Memory: "</f>
        <v xml:space="preserve">Memory: </v>
      </c>
      <c r="K761" s="71" t="e">
        <f>VLOOKUP(K757,INVENTORY!$A$2:$N$92,6,FALSE)</f>
        <v>#N/A</v>
      </c>
    </row>
    <row r="762" spans="1:11" ht="6.95" customHeight="1" x14ac:dyDescent="0.25">
      <c r="A762" s="6"/>
      <c r="B762" s="5"/>
      <c r="C762" s="5"/>
      <c r="D762" s="5"/>
      <c r="E762" s="7"/>
      <c r="G762" s="6"/>
      <c r="H762" s="5"/>
      <c r="I762" s="5"/>
      <c r="J762" s="5"/>
      <c r="K762" s="7"/>
    </row>
    <row r="763" spans="1:11" x14ac:dyDescent="0.25">
      <c r="A763" s="182" t="s">
        <v>10</v>
      </c>
      <c r="B763" s="183"/>
      <c r="C763" s="83" t="s">
        <v>1</v>
      </c>
      <c r="D763" s="83" t="s">
        <v>9</v>
      </c>
      <c r="E763" s="68" t="s">
        <v>8</v>
      </c>
      <c r="G763" s="182" t="s">
        <v>10</v>
      </c>
      <c r="H763" s="183"/>
      <c r="I763" s="83" t="s">
        <v>1</v>
      </c>
      <c r="J763" s="83" t="s">
        <v>9</v>
      </c>
      <c r="K763" s="68" t="s">
        <v>8</v>
      </c>
    </row>
    <row r="764" spans="1:11" x14ac:dyDescent="0.25">
      <c r="A764" s="174" t="s">
        <v>96</v>
      </c>
      <c r="B764" s="175"/>
      <c r="C764" s="82" t="s">
        <v>13</v>
      </c>
      <c r="D764" s="9"/>
      <c r="E764" s="8"/>
      <c r="G764" s="174" t="s">
        <v>96</v>
      </c>
      <c r="H764" s="175"/>
      <c r="I764" s="82" t="s">
        <v>13</v>
      </c>
      <c r="J764" s="9"/>
      <c r="K764" s="8"/>
    </row>
    <row r="765" spans="1:11" x14ac:dyDescent="0.25">
      <c r="A765" s="174" t="s">
        <v>98</v>
      </c>
      <c r="B765" s="175"/>
      <c r="C765" s="82" t="s">
        <v>13</v>
      </c>
      <c r="D765" s="9"/>
      <c r="E765" s="8"/>
      <c r="G765" s="174" t="s">
        <v>98</v>
      </c>
      <c r="H765" s="175"/>
      <c r="I765" s="82" t="s">
        <v>13</v>
      </c>
      <c r="J765" s="9"/>
      <c r="K765" s="8"/>
    </row>
    <row r="766" spans="1:11" x14ac:dyDescent="0.25">
      <c r="A766" s="174" t="s">
        <v>97</v>
      </c>
      <c r="B766" s="175"/>
      <c r="C766" s="82" t="s">
        <v>13</v>
      </c>
      <c r="D766" s="9"/>
      <c r="E766" s="8"/>
      <c r="G766" s="174" t="s">
        <v>97</v>
      </c>
      <c r="H766" s="175"/>
      <c r="I766" s="82" t="s">
        <v>13</v>
      </c>
      <c r="J766" s="9"/>
      <c r="K766" s="8"/>
    </row>
    <row r="767" spans="1:11" x14ac:dyDescent="0.25">
      <c r="A767" s="174" t="s">
        <v>7</v>
      </c>
      <c r="B767" s="175"/>
      <c r="C767" s="82" t="s">
        <v>13</v>
      </c>
      <c r="D767" s="9"/>
      <c r="E767" s="8"/>
      <c r="G767" s="174" t="s">
        <v>7</v>
      </c>
      <c r="H767" s="175"/>
      <c r="I767" s="82" t="s">
        <v>13</v>
      </c>
      <c r="J767" s="9"/>
      <c r="K767" s="8"/>
    </row>
    <row r="768" spans="1:11" x14ac:dyDescent="0.25">
      <c r="A768" s="174" t="s">
        <v>99</v>
      </c>
      <c r="B768" s="175"/>
      <c r="C768" s="82" t="s">
        <v>13</v>
      </c>
      <c r="D768" s="9"/>
      <c r="E768" s="8"/>
      <c r="G768" s="174" t="s">
        <v>99</v>
      </c>
      <c r="H768" s="175"/>
      <c r="I768" s="82" t="s">
        <v>13</v>
      </c>
      <c r="J768" s="9"/>
      <c r="K768" s="8"/>
    </row>
    <row r="769" spans="1:11" x14ac:dyDescent="0.25">
      <c r="A769" s="174" t="s">
        <v>6</v>
      </c>
      <c r="B769" s="175"/>
      <c r="C769" s="82" t="s">
        <v>13</v>
      </c>
      <c r="D769" s="9"/>
      <c r="E769" s="8"/>
      <c r="G769" s="174" t="s">
        <v>6</v>
      </c>
      <c r="H769" s="175"/>
      <c r="I769" s="82" t="s">
        <v>13</v>
      </c>
      <c r="J769" s="9"/>
      <c r="K769" s="8"/>
    </row>
    <row r="770" spans="1:11" x14ac:dyDescent="0.25">
      <c r="A770" s="174"/>
      <c r="B770" s="175"/>
      <c r="C770" s="82"/>
      <c r="D770" s="9"/>
      <c r="E770" s="8"/>
      <c r="G770" s="174"/>
      <c r="H770" s="175"/>
      <c r="I770" s="82"/>
      <c r="J770" s="9"/>
      <c r="K770" s="8"/>
    </row>
    <row r="771" spans="1:11" x14ac:dyDescent="0.25">
      <c r="A771" s="174"/>
      <c r="B771" s="175"/>
      <c r="C771" s="82"/>
      <c r="D771" s="9"/>
      <c r="E771" s="8"/>
      <c r="G771" s="174"/>
      <c r="H771" s="175"/>
      <c r="I771" s="82"/>
      <c r="J771" s="9"/>
      <c r="K771" s="8"/>
    </row>
    <row r="772" spans="1:11" ht="15.75" thickBot="1" x14ac:dyDescent="0.3">
      <c r="A772" s="163" t="s">
        <v>14</v>
      </c>
      <c r="B772" s="164"/>
      <c r="C772" s="164"/>
      <c r="D772" s="164"/>
      <c r="E772" s="165"/>
      <c r="G772" s="163" t="s">
        <v>14</v>
      </c>
      <c r="H772" s="164"/>
      <c r="I772" s="164"/>
      <c r="J772" s="164"/>
      <c r="K772" s="165"/>
    </row>
    <row r="773" spans="1:11" ht="21.75" customHeight="1" x14ac:dyDescent="0.25">
      <c r="A773" s="69" t="s">
        <v>101</v>
      </c>
      <c r="B773" s="69" t="s">
        <v>5</v>
      </c>
      <c r="C773" s="69" t="s">
        <v>100</v>
      </c>
      <c r="D773" s="69" t="s">
        <v>108</v>
      </c>
      <c r="E773" s="69" t="s">
        <v>95</v>
      </c>
      <c r="G773" s="69" t="s">
        <v>101</v>
      </c>
      <c r="H773" s="69" t="s">
        <v>5</v>
      </c>
      <c r="I773" s="69" t="s">
        <v>100</v>
      </c>
      <c r="J773" s="69" t="s">
        <v>108</v>
      </c>
      <c r="K773" s="69" t="s">
        <v>95</v>
      </c>
    </row>
    <row r="774" spans="1:11" ht="15.75" thickBot="1" x14ac:dyDescent="0.3">
      <c r="A774" s="70"/>
      <c r="B774" s="70"/>
      <c r="C774" s="70" t="e">
        <f>VLOOKUP(E757,INVENTORY!$A$2:$N$92,7,FALSE)</f>
        <v>#N/A</v>
      </c>
      <c r="D774" s="70" t="e">
        <f>VLOOKUP(E757,INVENTORY!$A$2:$N$92,8,FALSE)</f>
        <v>#N/A</v>
      </c>
      <c r="E774" s="70" t="e">
        <f>VLOOKUP(E757,INVENTORY!$A$2:$N$92,9,FALSE)</f>
        <v>#N/A</v>
      </c>
      <c r="G774" s="70"/>
      <c r="H774" s="70"/>
      <c r="I774" s="70" t="e">
        <f>VLOOKUP(K757,INVENTORY!$A$2:$N$92,7,FALSE)</f>
        <v>#N/A</v>
      </c>
      <c r="J774" s="70" t="e">
        <f>VLOOKUP(K757,INVENTORY!$A$2:$N$92,8,FALSE)</f>
        <v>#N/A</v>
      </c>
      <c r="K774" s="70" t="e">
        <f>VLOOKUP(K757,INVENTORY!$A$2:$N$92,9,FALSE)</f>
        <v>#N/A</v>
      </c>
    </row>
    <row r="775" spans="1:11" ht="15.75" thickBot="1" x14ac:dyDescent="0.3">
      <c r="A775" s="6"/>
      <c r="B775" s="5"/>
      <c r="C775" s="5"/>
      <c r="D775" s="5"/>
      <c r="E775" s="7"/>
      <c r="G775" s="6"/>
      <c r="H775" s="5"/>
      <c r="I775" s="5"/>
      <c r="J775" s="5"/>
      <c r="K775" s="7"/>
    </row>
    <row r="776" spans="1:11" ht="18" customHeight="1" thickBot="1" x14ac:dyDescent="0.3">
      <c r="A776" s="6" t="s">
        <v>4</v>
      </c>
      <c r="B776" s="5"/>
      <c r="C776" s="166" t="e">
        <f>"Function Code: "&amp;VLOOKUP(E757,INVENTORY!$A$2:$Q$92,14,FALSE)</f>
        <v>#N/A</v>
      </c>
      <c r="D776" s="167"/>
      <c r="E776" s="168"/>
      <c r="G776" s="6" t="s">
        <v>4</v>
      </c>
      <c r="H776" s="5"/>
      <c r="I776" s="166" t="e">
        <f>"Function Code: "&amp;VLOOKUP(K757,INVENTORY!$A$2:$Q$92,14,FALSE)</f>
        <v>#N/A</v>
      </c>
      <c r="J776" s="167"/>
      <c r="K776" s="168"/>
    </row>
    <row r="777" spans="1:11" ht="15" customHeight="1" thickBot="1" x14ac:dyDescent="0.3">
      <c r="A777" s="6"/>
      <c r="B777" s="5"/>
      <c r="C777" s="169"/>
      <c r="D777" s="170"/>
      <c r="E777" s="171"/>
      <c r="G777" s="6"/>
      <c r="H777" s="5"/>
      <c r="I777" s="169"/>
      <c r="J777" s="170"/>
      <c r="K777" s="171"/>
    </row>
    <row r="778" spans="1:11" ht="15" customHeight="1" thickBot="1" x14ac:dyDescent="0.3">
      <c r="A778" s="6"/>
      <c r="B778" s="5"/>
      <c r="C778" s="169" t="e">
        <f>"Cosmetic Code: "&amp;VLOOKUP(E757,INVENTORY!$A$2:$Q$92,15,FALSE)</f>
        <v>#N/A</v>
      </c>
      <c r="D778" s="170"/>
      <c r="E778" s="171"/>
      <c r="G778" s="6"/>
      <c r="H778" s="5"/>
      <c r="I778" s="169" t="e">
        <f>"Cosmetic Code: "&amp;VLOOKUP(K757,INVENTORY!$A$2:$Q$92,15,FALSE)</f>
        <v>#N/A</v>
      </c>
      <c r="J778" s="170"/>
      <c r="K778" s="171"/>
    </row>
    <row r="779" spans="1:11" ht="15" customHeight="1" x14ac:dyDescent="0.25">
      <c r="A779" s="6"/>
      <c r="B779" s="5"/>
      <c r="C779" s="15"/>
      <c r="D779" s="16"/>
      <c r="E779" s="17"/>
      <c r="G779" s="6"/>
      <c r="H779" s="5"/>
      <c r="I779" s="15"/>
      <c r="J779" s="16"/>
      <c r="K779" s="17"/>
    </row>
    <row r="780" spans="1:11" ht="15" customHeight="1" x14ac:dyDescent="0.25">
      <c r="A780" s="4" t="s">
        <v>3</v>
      </c>
      <c r="B780" s="14" t="s">
        <v>2</v>
      </c>
      <c r="C780" s="15"/>
      <c r="D780" s="16"/>
      <c r="E780" s="17"/>
      <c r="G780" s="4" t="s">
        <v>3</v>
      </c>
      <c r="H780" s="14" t="s">
        <v>2</v>
      </c>
      <c r="I780" s="15"/>
      <c r="J780" s="16"/>
      <c r="K780" s="17"/>
    </row>
    <row r="781" spans="1:11" ht="15.75" customHeight="1" thickBot="1" x14ac:dyDescent="0.3">
      <c r="A781" s="12" t="s">
        <v>1</v>
      </c>
      <c r="B781" s="13" t="s">
        <v>1</v>
      </c>
      <c r="C781" s="18"/>
      <c r="D781" s="19"/>
      <c r="E781" s="20"/>
      <c r="G781" s="12" t="s">
        <v>1</v>
      </c>
      <c r="H781" s="13" t="s">
        <v>1</v>
      </c>
      <c r="I781" s="18"/>
      <c r="J781" s="19"/>
      <c r="K781" s="20"/>
    </row>
    <row r="782" spans="1:11" ht="15.75" thickBot="1" x14ac:dyDescent="0.3">
      <c r="A782" s="3" t="s">
        <v>0</v>
      </c>
      <c r="B782" s="2" t="s">
        <v>0</v>
      </c>
      <c r="C782" s="1"/>
      <c r="D782" s="172" t="s">
        <v>119</v>
      </c>
      <c r="E782" s="173"/>
      <c r="G782" s="3" t="s">
        <v>0</v>
      </c>
      <c r="H782" s="2" t="s">
        <v>0</v>
      </c>
      <c r="I782" s="1"/>
      <c r="J782" s="172" t="s">
        <v>119</v>
      </c>
      <c r="K782" s="173"/>
    </row>
    <row r="783" spans="1:11" ht="47.25" customHeight="1" thickBot="1" x14ac:dyDescent="0.3"/>
    <row r="784" spans="1:11" ht="15" customHeight="1" x14ac:dyDescent="0.25">
      <c r="A784" s="176" t="s">
        <v>105</v>
      </c>
      <c r="B784" s="177"/>
      <c r="C784" s="177"/>
      <c r="D784" s="177"/>
      <c r="E784" s="178"/>
      <c r="G784" s="176" t="s">
        <v>105</v>
      </c>
      <c r="H784" s="177"/>
      <c r="I784" s="177"/>
      <c r="J784" s="177"/>
      <c r="K784" s="178"/>
    </row>
    <row r="785" spans="1:11" ht="15.75" customHeight="1" thickBot="1" x14ac:dyDescent="0.3">
      <c r="A785" s="179"/>
      <c r="B785" s="180"/>
      <c r="C785" s="180"/>
      <c r="D785" s="180"/>
      <c r="E785" s="181"/>
      <c r="G785" s="179"/>
      <c r="H785" s="180"/>
      <c r="I785" s="180"/>
      <c r="J785" s="180"/>
      <c r="K785" s="181"/>
    </row>
    <row r="786" spans="1:11" ht="15.75" customHeight="1" thickBot="1" x14ac:dyDescent="0.3">
      <c r="A786" s="11"/>
      <c r="B786" s="10"/>
      <c r="C786" s="10"/>
      <c r="D786" s="33" t="s">
        <v>42</v>
      </c>
      <c r="E786" s="42">
        <f>'Data-PULLDOWNS'!$B$3*2+E757</f>
        <v>16</v>
      </c>
      <c r="G786" s="11"/>
      <c r="H786" s="10"/>
      <c r="I786" s="10"/>
      <c r="J786" s="33" t="s">
        <v>42</v>
      </c>
      <c r="K786" s="42">
        <f>'Data-PULLDOWNS'!$B$3*3+E757</f>
        <v>17</v>
      </c>
    </row>
    <row r="787" spans="1:11" ht="19.5" customHeight="1" x14ac:dyDescent="0.25">
      <c r="A787" s="34" t="s">
        <v>11</v>
      </c>
      <c r="B787" s="35" t="s">
        <v>15</v>
      </c>
      <c r="C787" s="36" t="s">
        <v>12</v>
      </c>
      <c r="D787" s="37">
        <f ca="1">NOW()</f>
        <v>45945.548046875003</v>
      </c>
      <c r="E787" s="38"/>
      <c r="G787" s="34" t="s">
        <v>11</v>
      </c>
      <c r="H787" s="35" t="s">
        <v>15</v>
      </c>
      <c r="I787" s="36" t="s">
        <v>12</v>
      </c>
      <c r="J787" s="37">
        <f ca="1">NOW()</f>
        <v>45945.548046875003</v>
      </c>
      <c r="K787" s="38"/>
    </row>
    <row r="788" spans="1:11" ht="15.95" customHeight="1" x14ac:dyDescent="0.25">
      <c r="A788" s="34" t="s">
        <v>39</v>
      </c>
      <c r="B788" s="35" t="s">
        <v>103</v>
      </c>
      <c r="C788" s="39" t="s">
        <v>38</v>
      </c>
      <c r="D788" s="40" t="e">
        <f>VLOOKUP(E786,INVENTORY!$A$2:$N$92,10,FALSE)</f>
        <v>#N/A</v>
      </c>
      <c r="E788" s="38"/>
      <c r="G788" s="34" t="s">
        <v>39</v>
      </c>
      <c r="H788" s="35" t="s">
        <v>103</v>
      </c>
      <c r="I788" s="39" t="s">
        <v>38</v>
      </c>
      <c r="J788" s="40" t="e">
        <f>VLOOKUP(K786,INVENTORY!$A$2:$N$92,10,FALSE)</f>
        <v>#N/A</v>
      </c>
      <c r="K788" s="38"/>
    </row>
    <row r="789" spans="1:11" ht="15.95" customHeight="1" x14ac:dyDescent="0.25">
      <c r="A789" s="34" t="str">
        <f>"Make: "</f>
        <v xml:space="preserve">Make: </v>
      </c>
      <c r="B789" s="35" t="e">
        <f>VLOOKUP(E786,INVENTORY!$A$2:$N$92,2,FALSE)</f>
        <v>#N/A</v>
      </c>
      <c r="C789" s="36" t="str">
        <f>"Model: "</f>
        <v xml:space="preserve">Model: </v>
      </c>
      <c r="D789" s="40" t="e">
        <f>VLOOKUP(E786,INVENTORY!$A$2:$N$92,3,FALSE)</f>
        <v>#N/A</v>
      </c>
      <c r="E789" s="38"/>
      <c r="G789" s="34" t="str">
        <f>"Make: "</f>
        <v xml:space="preserve">Make: </v>
      </c>
      <c r="H789" s="35" t="e">
        <f>VLOOKUP(K786,INVENTORY!$A$2:$N$92,2,FALSE)</f>
        <v>#N/A</v>
      </c>
      <c r="I789" s="36" t="str">
        <f>"Model: "</f>
        <v xml:space="preserve">Model: </v>
      </c>
      <c r="J789" s="40" t="e">
        <f>VLOOKUP(K786,INVENTORY!$A$2:$N$92,3,FALSE)</f>
        <v>#N/A</v>
      </c>
      <c r="K789" s="38"/>
    </row>
    <row r="790" spans="1:11" ht="15.95" customHeight="1" x14ac:dyDescent="0.25">
      <c r="A790" s="34" t="str">
        <f>"CPU/Speed: "</f>
        <v xml:space="preserve">CPU/Speed: </v>
      </c>
      <c r="B790" s="35" t="e">
        <f>VLOOKUP(E786,INVENTORY!$A$2:$N$92,4,FALSE)&amp;" / "&amp;VLOOKUP(E786,INVENTORY!$A$2:$N$92,5,FALSE)&amp;"GHz"</f>
        <v>#N/A</v>
      </c>
      <c r="C790" s="36"/>
      <c r="D790" s="36" t="str">
        <f>"Memory: "</f>
        <v xml:space="preserve">Memory: </v>
      </c>
      <c r="E790" s="71" t="e">
        <f>VLOOKUP(E786,INVENTORY!$A$2:$N$92,6,FALSE)</f>
        <v>#N/A</v>
      </c>
      <c r="G790" s="34" t="str">
        <f>"CPU/Speed: "</f>
        <v xml:space="preserve">CPU/Speed: </v>
      </c>
      <c r="H790" s="35" t="e">
        <f>VLOOKUP(K786,INVENTORY!$A$2:$N$92,4,FALSE)&amp;" / "&amp;VLOOKUP(K786,INVENTORY!$A$2:$N$92,5,FALSE)&amp;"GHz"</f>
        <v>#N/A</v>
      </c>
      <c r="I790" s="36"/>
      <c r="J790" s="36" t="str">
        <f>"Memory: "</f>
        <v xml:space="preserve">Memory: </v>
      </c>
      <c r="K790" s="71" t="e">
        <f>VLOOKUP(K786,INVENTORY!$A$2:$N$92,6,FALSE)</f>
        <v>#N/A</v>
      </c>
    </row>
    <row r="791" spans="1:11" ht="6.95" customHeight="1" x14ac:dyDescent="0.25">
      <c r="A791" s="6"/>
      <c r="B791" s="5"/>
      <c r="C791" s="5"/>
      <c r="D791" s="5"/>
      <c r="E791" s="7"/>
      <c r="G791" s="6"/>
      <c r="H791" s="5"/>
      <c r="I791" s="5"/>
      <c r="J791" s="5"/>
      <c r="K791" s="7"/>
    </row>
    <row r="792" spans="1:11" x14ac:dyDescent="0.25">
      <c r="A792" s="182" t="s">
        <v>10</v>
      </c>
      <c r="B792" s="183"/>
      <c r="C792" s="83" t="s">
        <v>1</v>
      </c>
      <c r="D792" s="83" t="s">
        <v>9</v>
      </c>
      <c r="E792" s="68" t="s">
        <v>8</v>
      </c>
      <c r="G792" s="182" t="s">
        <v>10</v>
      </c>
      <c r="H792" s="183"/>
      <c r="I792" s="83" t="s">
        <v>1</v>
      </c>
      <c r="J792" s="83" t="s">
        <v>9</v>
      </c>
      <c r="K792" s="68" t="s">
        <v>8</v>
      </c>
    </row>
    <row r="793" spans="1:11" x14ac:dyDescent="0.25">
      <c r="A793" s="174" t="s">
        <v>96</v>
      </c>
      <c r="B793" s="175"/>
      <c r="C793" s="82" t="s">
        <v>13</v>
      </c>
      <c r="D793" s="9"/>
      <c r="E793" s="8"/>
      <c r="G793" s="174" t="s">
        <v>96</v>
      </c>
      <c r="H793" s="175"/>
      <c r="I793" s="82" t="s">
        <v>13</v>
      </c>
      <c r="J793" s="9"/>
      <c r="K793" s="8"/>
    </row>
    <row r="794" spans="1:11" x14ac:dyDescent="0.25">
      <c r="A794" s="174" t="s">
        <v>98</v>
      </c>
      <c r="B794" s="175"/>
      <c r="C794" s="82" t="s">
        <v>13</v>
      </c>
      <c r="D794" s="9"/>
      <c r="E794" s="8"/>
      <c r="G794" s="174" t="s">
        <v>98</v>
      </c>
      <c r="H794" s="175"/>
      <c r="I794" s="82" t="s">
        <v>13</v>
      </c>
      <c r="J794" s="9"/>
      <c r="K794" s="8"/>
    </row>
    <row r="795" spans="1:11" x14ac:dyDescent="0.25">
      <c r="A795" s="174" t="s">
        <v>97</v>
      </c>
      <c r="B795" s="175"/>
      <c r="C795" s="82" t="s">
        <v>13</v>
      </c>
      <c r="D795" s="9"/>
      <c r="E795" s="8"/>
      <c r="G795" s="174" t="s">
        <v>97</v>
      </c>
      <c r="H795" s="175"/>
      <c r="I795" s="82" t="s">
        <v>13</v>
      </c>
      <c r="J795" s="9"/>
      <c r="K795" s="8"/>
    </row>
    <row r="796" spans="1:11" x14ac:dyDescent="0.25">
      <c r="A796" s="174" t="s">
        <v>7</v>
      </c>
      <c r="B796" s="175"/>
      <c r="C796" s="82" t="s">
        <v>13</v>
      </c>
      <c r="D796" s="9"/>
      <c r="E796" s="8"/>
      <c r="G796" s="174" t="s">
        <v>7</v>
      </c>
      <c r="H796" s="175"/>
      <c r="I796" s="82" t="s">
        <v>13</v>
      </c>
      <c r="J796" s="9"/>
      <c r="K796" s="8"/>
    </row>
    <row r="797" spans="1:11" x14ac:dyDescent="0.25">
      <c r="A797" s="174" t="s">
        <v>99</v>
      </c>
      <c r="B797" s="175"/>
      <c r="C797" s="82" t="s">
        <v>13</v>
      </c>
      <c r="D797" s="9"/>
      <c r="E797" s="8"/>
      <c r="G797" s="174" t="s">
        <v>99</v>
      </c>
      <c r="H797" s="175"/>
      <c r="I797" s="82" t="s">
        <v>13</v>
      </c>
      <c r="J797" s="9"/>
      <c r="K797" s="8"/>
    </row>
    <row r="798" spans="1:11" x14ac:dyDescent="0.25">
      <c r="A798" s="174" t="s">
        <v>6</v>
      </c>
      <c r="B798" s="175"/>
      <c r="C798" s="82" t="s">
        <v>13</v>
      </c>
      <c r="D798" s="9"/>
      <c r="E798" s="8"/>
      <c r="G798" s="174" t="s">
        <v>6</v>
      </c>
      <c r="H798" s="175"/>
      <c r="I798" s="82" t="s">
        <v>13</v>
      </c>
      <c r="J798" s="9"/>
      <c r="K798" s="8"/>
    </row>
    <row r="799" spans="1:11" x14ac:dyDescent="0.25">
      <c r="A799" s="174"/>
      <c r="B799" s="175"/>
      <c r="C799" s="82"/>
      <c r="D799" s="9"/>
      <c r="E799" s="8"/>
      <c r="G799" s="174"/>
      <c r="H799" s="175"/>
      <c r="I799" s="82"/>
      <c r="J799" s="9"/>
      <c r="K799" s="8"/>
    </row>
    <row r="800" spans="1:11" x14ac:dyDescent="0.25">
      <c r="A800" s="174"/>
      <c r="B800" s="175"/>
      <c r="C800" s="82"/>
      <c r="D800" s="9"/>
      <c r="E800" s="8"/>
      <c r="G800" s="174"/>
      <c r="H800" s="175"/>
      <c r="I800" s="82"/>
      <c r="J800" s="9"/>
      <c r="K800" s="8"/>
    </row>
    <row r="801" spans="1:11" ht="15.75" thickBot="1" x14ac:dyDescent="0.3">
      <c r="A801" s="163" t="s">
        <v>14</v>
      </c>
      <c r="B801" s="164"/>
      <c r="C801" s="164"/>
      <c r="D801" s="164"/>
      <c r="E801" s="165"/>
      <c r="G801" s="163" t="s">
        <v>14</v>
      </c>
      <c r="H801" s="164"/>
      <c r="I801" s="164"/>
      <c r="J801" s="164"/>
      <c r="K801" s="165"/>
    </row>
    <row r="802" spans="1:11" ht="21.75" customHeight="1" x14ac:dyDescent="0.25">
      <c r="A802" s="69" t="s">
        <v>101</v>
      </c>
      <c r="B802" s="69" t="s">
        <v>5</v>
      </c>
      <c r="C802" s="69" t="s">
        <v>100</v>
      </c>
      <c r="D802" s="69" t="s">
        <v>108</v>
      </c>
      <c r="E802" s="69" t="s">
        <v>95</v>
      </c>
      <c r="G802" s="69" t="s">
        <v>101</v>
      </c>
      <c r="H802" s="69" t="s">
        <v>5</v>
      </c>
      <c r="I802" s="69" t="s">
        <v>100</v>
      </c>
      <c r="J802" s="69" t="s">
        <v>108</v>
      </c>
      <c r="K802" s="69" t="s">
        <v>95</v>
      </c>
    </row>
    <row r="803" spans="1:11" ht="15.75" thickBot="1" x14ac:dyDescent="0.3">
      <c r="A803" s="70"/>
      <c r="B803" s="70"/>
      <c r="C803" s="70" t="e">
        <f>VLOOKUP(E786,INVENTORY!$A$2:$N$92,7,FALSE)</f>
        <v>#N/A</v>
      </c>
      <c r="D803" s="70" t="e">
        <f>VLOOKUP(E786,INVENTORY!$A$2:$N$92,8,FALSE)</f>
        <v>#N/A</v>
      </c>
      <c r="E803" s="70" t="e">
        <f>VLOOKUP(E786,INVENTORY!$A$2:$N$92,9,FALSE)</f>
        <v>#N/A</v>
      </c>
      <c r="G803" s="70"/>
      <c r="H803" s="70"/>
      <c r="I803" s="70" t="e">
        <f>VLOOKUP(K786,INVENTORY!$A$2:$N$92,7,FALSE)</f>
        <v>#N/A</v>
      </c>
      <c r="J803" s="70" t="e">
        <f>VLOOKUP(K786,INVENTORY!$A$2:$N$92,8,FALSE)</f>
        <v>#N/A</v>
      </c>
      <c r="K803" s="70" t="e">
        <f>VLOOKUP(K786,INVENTORY!$A$2:$N$92,9,FALSE)</f>
        <v>#N/A</v>
      </c>
    </row>
    <row r="804" spans="1:11" ht="15.75" thickBot="1" x14ac:dyDescent="0.3">
      <c r="A804" s="6"/>
      <c r="B804" s="5"/>
      <c r="C804" s="5"/>
      <c r="D804" s="5"/>
      <c r="E804" s="7"/>
      <c r="G804" s="6"/>
      <c r="H804" s="5"/>
      <c r="I804" s="5"/>
      <c r="J804" s="5"/>
      <c r="K804" s="7"/>
    </row>
    <row r="805" spans="1:11" ht="18" customHeight="1" thickBot="1" x14ac:dyDescent="0.3">
      <c r="A805" s="6" t="s">
        <v>4</v>
      </c>
      <c r="B805" s="5"/>
      <c r="C805" s="166" t="e">
        <f>"Function Code: "&amp;VLOOKUP(E786,INVENTORY!$A$2:$Q$92,14,FALSE)</f>
        <v>#N/A</v>
      </c>
      <c r="D805" s="167"/>
      <c r="E805" s="168"/>
      <c r="G805" s="6" t="s">
        <v>4</v>
      </c>
      <c r="H805" s="5"/>
      <c r="I805" s="166" t="e">
        <f>"Function Code: "&amp;VLOOKUP(K786,INVENTORY!$A$2:$Q$92,14,FALSE)</f>
        <v>#N/A</v>
      </c>
      <c r="J805" s="167"/>
      <c r="K805" s="168"/>
    </row>
    <row r="806" spans="1:11" ht="15" customHeight="1" thickBot="1" x14ac:dyDescent="0.3">
      <c r="A806" s="6"/>
      <c r="B806" s="5"/>
      <c r="C806" s="169"/>
      <c r="D806" s="170"/>
      <c r="E806" s="171"/>
      <c r="G806" s="6"/>
      <c r="H806" s="5"/>
      <c r="I806" s="169"/>
      <c r="J806" s="170"/>
      <c r="K806" s="171"/>
    </row>
    <row r="807" spans="1:11" ht="15" customHeight="1" thickBot="1" x14ac:dyDescent="0.3">
      <c r="A807" s="6"/>
      <c r="B807" s="5"/>
      <c r="C807" s="169" t="e">
        <f>"Cosmetic Code: "&amp;VLOOKUP(E786,INVENTORY!$A$2:$Q$92,15,FALSE)</f>
        <v>#N/A</v>
      </c>
      <c r="D807" s="170"/>
      <c r="E807" s="171"/>
      <c r="G807" s="6"/>
      <c r="H807" s="5"/>
      <c r="I807" s="169" t="e">
        <f>"Cosmetic Code: "&amp;VLOOKUP(K786,INVENTORY!$A$2:$Q$92,15,FALSE)</f>
        <v>#N/A</v>
      </c>
      <c r="J807" s="170"/>
      <c r="K807" s="171"/>
    </row>
    <row r="808" spans="1:11" ht="15" customHeight="1" x14ac:dyDescent="0.25">
      <c r="A808" s="6"/>
      <c r="B808" s="5"/>
      <c r="C808" s="15"/>
      <c r="D808" s="16"/>
      <c r="E808" s="17"/>
      <c r="G808" s="6"/>
      <c r="H808" s="5"/>
      <c r="I808" s="15"/>
      <c r="J808" s="16"/>
      <c r="K808" s="17"/>
    </row>
    <row r="809" spans="1:11" ht="15" customHeight="1" x14ac:dyDescent="0.25">
      <c r="A809" s="4" t="s">
        <v>3</v>
      </c>
      <c r="B809" s="14" t="s">
        <v>2</v>
      </c>
      <c r="C809" s="15"/>
      <c r="D809" s="16"/>
      <c r="E809" s="17"/>
      <c r="G809" s="4" t="s">
        <v>3</v>
      </c>
      <c r="H809" s="14" t="s">
        <v>2</v>
      </c>
      <c r="I809" s="15"/>
      <c r="J809" s="16"/>
      <c r="K809" s="17"/>
    </row>
    <row r="810" spans="1:11" ht="15.75" customHeight="1" thickBot="1" x14ac:dyDescent="0.3">
      <c r="A810" s="12" t="s">
        <v>1</v>
      </c>
      <c r="B810" s="13" t="s">
        <v>1</v>
      </c>
      <c r="C810" s="18"/>
      <c r="D810" s="19"/>
      <c r="E810" s="20"/>
      <c r="G810" s="12" t="s">
        <v>1</v>
      </c>
      <c r="H810" s="13" t="s">
        <v>1</v>
      </c>
      <c r="I810" s="18"/>
      <c r="J810" s="19"/>
      <c r="K810" s="20"/>
    </row>
    <row r="811" spans="1:11" ht="15.75" thickBot="1" x14ac:dyDescent="0.3">
      <c r="A811" s="3" t="s">
        <v>0</v>
      </c>
      <c r="B811" s="2" t="s">
        <v>0</v>
      </c>
      <c r="C811" s="1"/>
      <c r="D811" s="172" t="s">
        <v>119</v>
      </c>
      <c r="E811" s="173"/>
      <c r="G811" s="3" t="s">
        <v>0</v>
      </c>
      <c r="H811" s="2" t="s">
        <v>0</v>
      </c>
      <c r="I811" s="1"/>
      <c r="J811" s="172" t="s">
        <v>119</v>
      </c>
      <c r="K811" s="173"/>
    </row>
    <row r="812" spans="1:11" ht="15.75" thickBot="1" x14ac:dyDescent="0.3"/>
    <row r="813" spans="1:11" ht="15" customHeight="1" x14ac:dyDescent="0.25">
      <c r="A813" s="176" t="s">
        <v>105</v>
      </c>
      <c r="B813" s="177"/>
      <c r="C813" s="177"/>
      <c r="D813" s="177"/>
      <c r="E813" s="178"/>
      <c r="G813" s="176" t="s">
        <v>105</v>
      </c>
      <c r="H813" s="177"/>
      <c r="I813" s="177"/>
      <c r="J813" s="177"/>
      <c r="K813" s="178"/>
    </row>
    <row r="814" spans="1:11" ht="15.75" customHeight="1" thickBot="1" x14ac:dyDescent="0.3">
      <c r="A814" s="179"/>
      <c r="B814" s="180"/>
      <c r="C814" s="180"/>
      <c r="D814" s="180"/>
      <c r="E814" s="181"/>
      <c r="G814" s="179"/>
      <c r="H814" s="180"/>
      <c r="I814" s="180"/>
      <c r="J814" s="180"/>
      <c r="K814" s="181"/>
    </row>
    <row r="815" spans="1:11" ht="15.75" customHeight="1" thickBot="1" x14ac:dyDescent="0.3">
      <c r="A815" s="11"/>
      <c r="B815" s="10"/>
      <c r="C815" s="10"/>
      <c r="D815" s="33" t="s">
        <v>42</v>
      </c>
      <c r="E815" s="42">
        <f>E757+1</f>
        <v>15</v>
      </c>
      <c r="G815" s="11"/>
      <c r="H815" s="10"/>
      <c r="I815" s="10"/>
      <c r="J815" s="33" t="s">
        <v>42</v>
      </c>
      <c r="K815" s="42">
        <f>'Data-PULLDOWNS'!$B$3+E815</f>
        <v>16</v>
      </c>
    </row>
    <row r="816" spans="1:11" ht="19.5" customHeight="1" x14ac:dyDescent="0.25">
      <c r="A816" s="34" t="s">
        <v>11</v>
      </c>
      <c r="B816" s="35" t="s">
        <v>15</v>
      </c>
      <c r="C816" s="36" t="s">
        <v>12</v>
      </c>
      <c r="D816" s="37">
        <f ca="1">NOW()</f>
        <v>45945.548046875003</v>
      </c>
      <c r="E816" s="38"/>
      <c r="G816" s="34" t="s">
        <v>11</v>
      </c>
      <c r="H816" s="35" t="s">
        <v>15</v>
      </c>
      <c r="I816" s="36" t="s">
        <v>12</v>
      </c>
      <c r="J816" s="37">
        <f ca="1">NOW()</f>
        <v>45945.548046875003</v>
      </c>
      <c r="K816" s="38"/>
    </row>
    <row r="817" spans="1:11" ht="15.95" customHeight="1" x14ac:dyDescent="0.25">
      <c r="A817" s="34" t="s">
        <v>39</v>
      </c>
      <c r="B817" s="35" t="s">
        <v>103</v>
      </c>
      <c r="C817" s="39" t="s">
        <v>38</v>
      </c>
      <c r="D817" s="40" t="e">
        <f>VLOOKUP(E815,INVENTORY!$A$2:$N$92,10,FALSE)</f>
        <v>#N/A</v>
      </c>
      <c r="E817" s="38"/>
      <c r="G817" s="34" t="s">
        <v>39</v>
      </c>
      <c r="H817" s="35" t="s">
        <v>103</v>
      </c>
      <c r="I817" s="39" t="s">
        <v>38</v>
      </c>
      <c r="J817" s="40" t="e">
        <f>VLOOKUP(K815,INVENTORY!$A$2:$N$92,10,FALSE)</f>
        <v>#N/A</v>
      </c>
      <c r="K817" s="38"/>
    </row>
    <row r="818" spans="1:11" ht="15.95" customHeight="1" x14ac:dyDescent="0.25">
      <c r="A818" s="34" t="str">
        <f>"Make: "</f>
        <v xml:space="preserve">Make: </v>
      </c>
      <c r="B818" s="35" t="e">
        <f>VLOOKUP(E815,INVENTORY!$A$2:$N$92,2,FALSE)</f>
        <v>#N/A</v>
      </c>
      <c r="C818" s="36" t="str">
        <f>"Model: "</f>
        <v xml:space="preserve">Model: </v>
      </c>
      <c r="D818" s="40" t="e">
        <f>VLOOKUP(E815,INVENTORY!$A$2:$N$92,3,FALSE)</f>
        <v>#N/A</v>
      </c>
      <c r="E818" s="38"/>
      <c r="G818" s="34" t="str">
        <f>"Make: "</f>
        <v xml:space="preserve">Make: </v>
      </c>
      <c r="H818" s="35" t="e">
        <f>VLOOKUP(K815,INVENTORY!$A$2:$N$92,2,FALSE)</f>
        <v>#N/A</v>
      </c>
      <c r="I818" s="36" t="str">
        <f>"Model: "</f>
        <v xml:space="preserve">Model: </v>
      </c>
      <c r="J818" s="40" t="e">
        <f>VLOOKUP(K815,INVENTORY!$A$2:$N$92,3,FALSE)</f>
        <v>#N/A</v>
      </c>
      <c r="K818" s="38"/>
    </row>
    <row r="819" spans="1:11" ht="15.95" customHeight="1" x14ac:dyDescent="0.25">
      <c r="A819" s="34" t="str">
        <f>"CPU/Speed: "</f>
        <v xml:space="preserve">CPU/Speed: </v>
      </c>
      <c r="B819" s="35" t="e">
        <f>VLOOKUP(E815,INVENTORY!$A$2:$N$92,4,FALSE)&amp;" / "&amp;VLOOKUP(E815,INVENTORY!$A$2:$N$92,5,FALSE)&amp;"GHz"</f>
        <v>#N/A</v>
      </c>
      <c r="C819" s="36"/>
      <c r="D819" s="36" t="str">
        <f>"Memory: "</f>
        <v xml:space="preserve">Memory: </v>
      </c>
      <c r="E819" s="41" t="e">
        <f>VLOOKUP(E815,INVENTORY!$A$2:$N$92,6,FALSE)</f>
        <v>#N/A</v>
      </c>
      <c r="G819" s="34" t="str">
        <f>"CPU/Speed: "</f>
        <v xml:space="preserve">CPU/Speed: </v>
      </c>
      <c r="H819" s="35" t="e">
        <f>VLOOKUP(K815,INVENTORY!$A$2:$N$92,4,FALSE)&amp;" / "&amp;VLOOKUP(K815,INVENTORY!$A$2:$N$92,5,FALSE)&amp;"GHz"</f>
        <v>#N/A</v>
      </c>
      <c r="I819" s="36"/>
      <c r="J819" s="36" t="str">
        <f>"Memory: "</f>
        <v xml:space="preserve">Memory: </v>
      </c>
      <c r="K819" s="71" t="e">
        <f>VLOOKUP(K815,INVENTORY!$A$2:$N$92,6,FALSE)</f>
        <v>#N/A</v>
      </c>
    </row>
    <row r="820" spans="1:11" ht="6.95" customHeight="1" x14ac:dyDescent="0.25">
      <c r="A820" s="6"/>
      <c r="B820" s="5"/>
      <c r="C820" s="5"/>
      <c r="D820" s="5"/>
      <c r="E820" s="7"/>
      <c r="G820" s="6"/>
      <c r="H820" s="5"/>
      <c r="I820" s="5"/>
      <c r="J820" s="5"/>
      <c r="K820" s="7"/>
    </row>
    <row r="821" spans="1:11" x14ac:dyDescent="0.25">
      <c r="A821" s="182" t="s">
        <v>10</v>
      </c>
      <c r="B821" s="183"/>
      <c r="C821" s="83" t="s">
        <v>1</v>
      </c>
      <c r="D821" s="83" t="s">
        <v>9</v>
      </c>
      <c r="E821" s="68" t="s">
        <v>8</v>
      </c>
      <c r="G821" s="182" t="s">
        <v>10</v>
      </c>
      <c r="H821" s="183"/>
      <c r="I821" s="83" t="s">
        <v>1</v>
      </c>
      <c r="J821" s="83" t="s">
        <v>9</v>
      </c>
      <c r="K821" s="68" t="s">
        <v>8</v>
      </c>
    </row>
    <row r="822" spans="1:11" x14ac:dyDescent="0.25">
      <c r="A822" s="174" t="s">
        <v>96</v>
      </c>
      <c r="B822" s="175"/>
      <c r="C822" s="82" t="s">
        <v>13</v>
      </c>
      <c r="D822" s="9"/>
      <c r="E822" s="8"/>
      <c r="G822" s="174" t="s">
        <v>96</v>
      </c>
      <c r="H822" s="175"/>
      <c r="I822" s="82" t="s">
        <v>13</v>
      </c>
      <c r="J822" s="9"/>
      <c r="K822" s="8"/>
    </row>
    <row r="823" spans="1:11" x14ac:dyDescent="0.25">
      <c r="A823" s="174" t="s">
        <v>98</v>
      </c>
      <c r="B823" s="175"/>
      <c r="C823" s="82" t="s">
        <v>13</v>
      </c>
      <c r="D823" s="9"/>
      <c r="E823" s="8"/>
      <c r="G823" s="174" t="s">
        <v>98</v>
      </c>
      <c r="H823" s="175"/>
      <c r="I823" s="82" t="s">
        <v>13</v>
      </c>
      <c r="J823" s="9"/>
      <c r="K823" s="8"/>
    </row>
    <row r="824" spans="1:11" x14ac:dyDescent="0.25">
      <c r="A824" s="174" t="s">
        <v>97</v>
      </c>
      <c r="B824" s="175"/>
      <c r="C824" s="82" t="s">
        <v>13</v>
      </c>
      <c r="D824" s="9"/>
      <c r="E824" s="8"/>
      <c r="G824" s="174" t="s">
        <v>97</v>
      </c>
      <c r="H824" s="175"/>
      <c r="I824" s="82" t="s">
        <v>13</v>
      </c>
      <c r="J824" s="9"/>
      <c r="K824" s="8"/>
    </row>
    <row r="825" spans="1:11" x14ac:dyDescent="0.25">
      <c r="A825" s="174" t="s">
        <v>7</v>
      </c>
      <c r="B825" s="175"/>
      <c r="C825" s="82" t="s">
        <v>13</v>
      </c>
      <c r="D825" s="9"/>
      <c r="E825" s="8"/>
      <c r="G825" s="174" t="s">
        <v>7</v>
      </c>
      <c r="H825" s="175"/>
      <c r="I825" s="82" t="s">
        <v>13</v>
      </c>
      <c r="J825" s="9"/>
      <c r="K825" s="8"/>
    </row>
    <row r="826" spans="1:11" x14ac:dyDescent="0.25">
      <c r="A826" s="174" t="s">
        <v>99</v>
      </c>
      <c r="B826" s="175"/>
      <c r="C826" s="82" t="s">
        <v>13</v>
      </c>
      <c r="D826" s="9"/>
      <c r="E826" s="8"/>
      <c r="G826" s="174" t="s">
        <v>99</v>
      </c>
      <c r="H826" s="175"/>
      <c r="I826" s="82" t="s">
        <v>13</v>
      </c>
      <c r="J826" s="9"/>
      <c r="K826" s="8"/>
    </row>
    <row r="827" spans="1:11" x14ac:dyDescent="0.25">
      <c r="A827" s="174" t="s">
        <v>6</v>
      </c>
      <c r="B827" s="175"/>
      <c r="C827" s="82" t="s">
        <v>13</v>
      </c>
      <c r="D827" s="9"/>
      <c r="E827" s="8"/>
      <c r="G827" s="174" t="s">
        <v>6</v>
      </c>
      <c r="H827" s="175"/>
      <c r="I827" s="82" t="s">
        <v>13</v>
      </c>
      <c r="J827" s="9"/>
      <c r="K827" s="8"/>
    </row>
    <row r="828" spans="1:11" x14ac:dyDescent="0.25">
      <c r="A828" s="174"/>
      <c r="B828" s="175"/>
      <c r="C828" s="82"/>
      <c r="D828" s="9"/>
      <c r="E828" s="8"/>
      <c r="G828" s="174"/>
      <c r="H828" s="175"/>
      <c r="I828" s="82"/>
      <c r="J828" s="9"/>
      <c r="K828" s="8"/>
    </row>
    <row r="829" spans="1:11" x14ac:dyDescent="0.25">
      <c r="A829" s="174"/>
      <c r="B829" s="175"/>
      <c r="C829" s="82"/>
      <c r="D829" s="9"/>
      <c r="E829" s="8"/>
      <c r="G829" s="174"/>
      <c r="H829" s="175"/>
      <c r="I829" s="82"/>
      <c r="J829" s="9"/>
      <c r="K829" s="8"/>
    </row>
    <row r="830" spans="1:11" ht="15.75" thickBot="1" x14ac:dyDescent="0.3">
      <c r="A830" s="163" t="s">
        <v>14</v>
      </c>
      <c r="B830" s="164"/>
      <c r="C830" s="164"/>
      <c r="D830" s="164"/>
      <c r="E830" s="165"/>
      <c r="G830" s="163" t="s">
        <v>14</v>
      </c>
      <c r="H830" s="164"/>
      <c r="I830" s="164"/>
      <c r="J830" s="164"/>
      <c r="K830" s="165"/>
    </row>
    <row r="831" spans="1:11" ht="21.75" customHeight="1" x14ac:dyDescent="0.25">
      <c r="A831" s="69" t="s">
        <v>101</v>
      </c>
      <c r="B831" s="69" t="s">
        <v>5</v>
      </c>
      <c r="C831" s="69" t="s">
        <v>100</v>
      </c>
      <c r="D831" s="69" t="s">
        <v>108</v>
      </c>
      <c r="E831" s="69" t="s">
        <v>95</v>
      </c>
      <c r="G831" s="69" t="s">
        <v>101</v>
      </c>
      <c r="H831" s="69" t="s">
        <v>5</v>
      </c>
      <c r="I831" s="69" t="s">
        <v>100</v>
      </c>
      <c r="J831" s="69" t="s">
        <v>108</v>
      </c>
      <c r="K831" s="69" t="s">
        <v>95</v>
      </c>
    </row>
    <row r="832" spans="1:11" ht="15.75" thickBot="1" x14ac:dyDescent="0.3">
      <c r="A832" s="70"/>
      <c r="B832" s="70"/>
      <c r="C832" s="70" t="e">
        <f>VLOOKUP(E815,INVENTORY!$A$2:$N$92,7,FALSE)</f>
        <v>#N/A</v>
      </c>
      <c r="D832" s="70" t="e">
        <f>VLOOKUP(E815,INVENTORY!$A$2:$N$92,8,FALSE)</f>
        <v>#N/A</v>
      </c>
      <c r="E832" s="70" t="e">
        <f>VLOOKUP(E815,INVENTORY!$A$2:$N$92,9,FALSE)</f>
        <v>#N/A</v>
      </c>
      <c r="G832" s="70"/>
      <c r="H832" s="70"/>
      <c r="I832" s="70" t="e">
        <f>VLOOKUP(K815,INVENTORY!$A$2:$N$92,7,FALSE)</f>
        <v>#N/A</v>
      </c>
      <c r="J832" s="70" t="e">
        <f>VLOOKUP(K815,INVENTORY!$A$2:$N$92,8,FALSE)</f>
        <v>#N/A</v>
      </c>
      <c r="K832" s="70" t="e">
        <f>VLOOKUP(K815,INVENTORY!$A$2:$N$92,9,FALSE)</f>
        <v>#N/A</v>
      </c>
    </row>
    <row r="833" spans="1:11" ht="15.75" thickBot="1" x14ac:dyDescent="0.3">
      <c r="A833" s="6"/>
      <c r="B833" s="5"/>
      <c r="C833" s="5"/>
      <c r="D833" s="5"/>
      <c r="E833" s="7"/>
      <c r="G833" s="6"/>
      <c r="H833" s="5"/>
      <c r="I833" s="5"/>
      <c r="J833" s="5"/>
      <c r="K833" s="7"/>
    </row>
    <row r="834" spans="1:11" ht="18" customHeight="1" thickBot="1" x14ac:dyDescent="0.3">
      <c r="A834" s="6" t="s">
        <v>4</v>
      </c>
      <c r="B834" s="5"/>
      <c r="C834" s="166" t="e">
        <f>"Function Code: "&amp;VLOOKUP(E815,INVENTORY!$A$2:$Q$92,14,FALSE)</f>
        <v>#N/A</v>
      </c>
      <c r="D834" s="167"/>
      <c r="E834" s="168"/>
      <c r="G834" s="6" t="s">
        <v>4</v>
      </c>
      <c r="H834" s="5"/>
      <c r="I834" s="166" t="e">
        <f>"Function Code: "&amp;VLOOKUP(K815,INVENTORY!$A$2:$Q$92,14,FALSE)</f>
        <v>#N/A</v>
      </c>
      <c r="J834" s="167"/>
      <c r="K834" s="168"/>
    </row>
    <row r="835" spans="1:11" ht="15" customHeight="1" thickBot="1" x14ac:dyDescent="0.3">
      <c r="A835" s="6"/>
      <c r="B835" s="5"/>
      <c r="C835" s="169"/>
      <c r="D835" s="170"/>
      <c r="E835" s="171"/>
      <c r="G835" s="6"/>
      <c r="H835" s="5"/>
      <c r="I835" s="169"/>
      <c r="J835" s="170"/>
      <c r="K835" s="171"/>
    </row>
    <row r="836" spans="1:11" ht="15" customHeight="1" thickBot="1" x14ac:dyDescent="0.3">
      <c r="A836" s="6"/>
      <c r="B836" s="5"/>
      <c r="C836" s="169" t="e">
        <f>"Cosmetic Code: "&amp;VLOOKUP(E815,INVENTORY!$A$2:$Q$92,15,FALSE)</f>
        <v>#N/A</v>
      </c>
      <c r="D836" s="170"/>
      <c r="E836" s="171"/>
      <c r="G836" s="6"/>
      <c r="H836" s="5"/>
      <c r="I836" s="169" t="e">
        <f>"Cosmetic Code: "&amp;VLOOKUP(K815,INVENTORY!$A$2:$Q$92,15,FALSE)</f>
        <v>#N/A</v>
      </c>
      <c r="J836" s="170"/>
      <c r="K836" s="171"/>
    </row>
    <row r="837" spans="1:11" ht="15" customHeight="1" x14ac:dyDescent="0.25">
      <c r="A837" s="6"/>
      <c r="B837" s="5"/>
      <c r="C837" s="15"/>
      <c r="D837" s="16"/>
      <c r="E837" s="17"/>
      <c r="G837" s="6"/>
      <c r="H837" s="5"/>
      <c r="I837" s="15"/>
      <c r="J837" s="16"/>
      <c r="K837" s="17"/>
    </row>
    <row r="838" spans="1:11" ht="15" customHeight="1" x14ac:dyDescent="0.25">
      <c r="A838" s="4" t="s">
        <v>3</v>
      </c>
      <c r="B838" s="14" t="s">
        <v>2</v>
      </c>
      <c r="C838" s="15"/>
      <c r="D838" s="16"/>
      <c r="E838" s="17"/>
      <c r="G838" s="4" t="s">
        <v>3</v>
      </c>
      <c r="H838" s="14" t="s">
        <v>2</v>
      </c>
      <c r="I838" s="15"/>
      <c r="J838" s="16"/>
      <c r="K838" s="17"/>
    </row>
    <row r="839" spans="1:11" ht="15.75" customHeight="1" thickBot="1" x14ac:dyDescent="0.3">
      <c r="A839" s="12" t="s">
        <v>1</v>
      </c>
      <c r="B839" s="13" t="s">
        <v>1</v>
      </c>
      <c r="C839" s="18"/>
      <c r="D839" s="19"/>
      <c r="E839" s="20"/>
      <c r="G839" s="12" t="s">
        <v>1</v>
      </c>
      <c r="H839" s="13" t="s">
        <v>1</v>
      </c>
      <c r="I839" s="18"/>
      <c r="J839" s="19"/>
      <c r="K839" s="20"/>
    </row>
    <row r="840" spans="1:11" ht="15.75" thickBot="1" x14ac:dyDescent="0.3">
      <c r="A840" s="3" t="s">
        <v>0</v>
      </c>
      <c r="B840" s="2" t="s">
        <v>0</v>
      </c>
      <c r="C840" s="1"/>
      <c r="D840" s="172" t="s">
        <v>119</v>
      </c>
      <c r="E840" s="173"/>
      <c r="G840" s="3" t="s">
        <v>0</v>
      </c>
      <c r="H840" s="2" t="s">
        <v>0</v>
      </c>
      <c r="I840" s="1"/>
      <c r="J840" s="172" t="s">
        <v>119</v>
      </c>
      <c r="K840" s="173"/>
    </row>
    <row r="841" spans="1:11" ht="47.25" customHeight="1" thickBot="1" x14ac:dyDescent="0.3"/>
    <row r="842" spans="1:11" ht="15" customHeight="1" x14ac:dyDescent="0.25">
      <c r="A842" s="176" t="s">
        <v>105</v>
      </c>
      <c r="B842" s="177"/>
      <c r="C842" s="177"/>
      <c r="D842" s="177"/>
      <c r="E842" s="178"/>
      <c r="G842" s="176" t="s">
        <v>105</v>
      </c>
      <c r="H842" s="177"/>
      <c r="I842" s="177"/>
      <c r="J842" s="177"/>
      <c r="K842" s="178"/>
    </row>
    <row r="843" spans="1:11" ht="15.75" customHeight="1" thickBot="1" x14ac:dyDescent="0.3">
      <c r="A843" s="179"/>
      <c r="B843" s="180"/>
      <c r="C843" s="180"/>
      <c r="D843" s="180"/>
      <c r="E843" s="181"/>
      <c r="G843" s="179"/>
      <c r="H843" s="180"/>
      <c r="I843" s="180"/>
      <c r="J843" s="180"/>
      <c r="K843" s="181"/>
    </row>
    <row r="844" spans="1:11" ht="15.75" customHeight="1" thickBot="1" x14ac:dyDescent="0.3">
      <c r="A844" s="11"/>
      <c r="B844" s="10"/>
      <c r="C844" s="10"/>
      <c r="D844" s="33" t="s">
        <v>42</v>
      </c>
      <c r="E844" s="42">
        <f>'Data-PULLDOWNS'!$B$3*2+E815</f>
        <v>17</v>
      </c>
      <c r="G844" s="11"/>
      <c r="H844" s="10"/>
      <c r="I844" s="10"/>
      <c r="J844" s="33" t="s">
        <v>42</v>
      </c>
      <c r="K844" s="42">
        <f>'Data-PULLDOWNS'!$B$3*3+E815</f>
        <v>18</v>
      </c>
    </row>
    <row r="845" spans="1:11" ht="19.5" customHeight="1" x14ac:dyDescent="0.25">
      <c r="A845" s="34" t="s">
        <v>11</v>
      </c>
      <c r="B845" s="35" t="s">
        <v>15</v>
      </c>
      <c r="C845" s="36" t="s">
        <v>12</v>
      </c>
      <c r="D845" s="37">
        <f ca="1">NOW()</f>
        <v>45945.548046875003</v>
      </c>
      <c r="E845" s="38"/>
      <c r="G845" s="34" t="s">
        <v>11</v>
      </c>
      <c r="H845" s="35" t="s">
        <v>15</v>
      </c>
      <c r="I845" s="36" t="s">
        <v>12</v>
      </c>
      <c r="J845" s="37">
        <f ca="1">NOW()</f>
        <v>45945.548046875003</v>
      </c>
      <c r="K845" s="38"/>
    </row>
    <row r="846" spans="1:11" ht="15.95" customHeight="1" x14ac:dyDescent="0.25">
      <c r="A846" s="34" t="s">
        <v>39</v>
      </c>
      <c r="B846" s="35" t="s">
        <v>103</v>
      </c>
      <c r="C846" s="39" t="s">
        <v>38</v>
      </c>
      <c r="D846" s="40" t="e">
        <f>VLOOKUP(E844,INVENTORY!$A$2:$N$92,10,FALSE)</f>
        <v>#N/A</v>
      </c>
      <c r="E846" s="38"/>
      <c r="G846" s="34" t="s">
        <v>39</v>
      </c>
      <c r="H846" s="35" t="s">
        <v>103</v>
      </c>
      <c r="I846" s="39" t="s">
        <v>38</v>
      </c>
      <c r="J846" s="40" t="e">
        <f>VLOOKUP(K844,INVENTORY!$A$2:$N$92,10,FALSE)</f>
        <v>#N/A</v>
      </c>
      <c r="K846" s="38"/>
    </row>
    <row r="847" spans="1:11" ht="15.95" customHeight="1" x14ac:dyDescent="0.25">
      <c r="A847" s="34" t="str">
        <f>"Make: "</f>
        <v xml:space="preserve">Make: </v>
      </c>
      <c r="B847" s="35" t="e">
        <f>VLOOKUP(E844,INVENTORY!$A$2:$N$92,2,FALSE)</f>
        <v>#N/A</v>
      </c>
      <c r="C847" s="36" t="str">
        <f>"Model: "</f>
        <v xml:space="preserve">Model: </v>
      </c>
      <c r="D847" s="40" t="e">
        <f>VLOOKUP(E844,INVENTORY!$A$2:$N$92,3,FALSE)</f>
        <v>#N/A</v>
      </c>
      <c r="E847" s="38"/>
      <c r="G847" s="34" t="str">
        <f>"Make: "</f>
        <v xml:space="preserve">Make: </v>
      </c>
      <c r="H847" s="35" t="e">
        <f>VLOOKUP(K844,INVENTORY!$A$2:$N$92,2,FALSE)</f>
        <v>#N/A</v>
      </c>
      <c r="I847" s="36" t="str">
        <f>"Model: "</f>
        <v xml:space="preserve">Model: </v>
      </c>
      <c r="J847" s="40" t="e">
        <f>VLOOKUP(K844,INVENTORY!$A$2:$N$92,3,FALSE)</f>
        <v>#N/A</v>
      </c>
      <c r="K847" s="38"/>
    </row>
    <row r="848" spans="1:11" ht="15.95" customHeight="1" x14ac:dyDescent="0.25">
      <c r="A848" s="34" t="str">
        <f>"CPU/Speed: "</f>
        <v xml:space="preserve">CPU/Speed: </v>
      </c>
      <c r="B848" s="35" t="e">
        <f>VLOOKUP(E844,INVENTORY!$A$2:$N$92,4,FALSE)&amp;" / "&amp;VLOOKUP(E844,INVENTORY!$A$2:$N$92,5,FALSE)&amp;"GHz"</f>
        <v>#N/A</v>
      </c>
      <c r="C848" s="36"/>
      <c r="D848" s="36" t="str">
        <f>"Memory: "</f>
        <v xml:space="preserve">Memory: </v>
      </c>
      <c r="E848" s="71" t="e">
        <f>VLOOKUP(E844,INVENTORY!$A$2:$N$92,6,FALSE)</f>
        <v>#N/A</v>
      </c>
      <c r="G848" s="34" t="str">
        <f>"CPU/Speed: "</f>
        <v xml:space="preserve">CPU/Speed: </v>
      </c>
      <c r="H848" s="35" t="e">
        <f>VLOOKUP(K844,INVENTORY!$A$2:$N$92,4,FALSE)&amp;" / "&amp;VLOOKUP(K844,INVENTORY!$A$2:$N$92,5,FALSE)&amp;"GHz"</f>
        <v>#N/A</v>
      </c>
      <c r="I848" s="36"/>
      <c r="J848" s="36" t="str">
        <f>"Memory: "</f>
        <v xml:space="preserve">Memory: </v>
      </c>
      <c r="K848" s="71" t="e">
        <f>VLOOKUP(K844,INVENTORY!$A$2:$N$92,6,FALSE)</f>
        <v>#N/A</v>
      </c>
    </row>
    <row r="849" spans="1:11" ht="6.95" customHeight="1" x14ac:dyDescent="0.25">
      <c r="A849" s="6"/>
      <c r="B849" s="5"/>
      <c r="C849" s="5"/>
      <c r="D849" s="5"/>
      <c r="E849" s="7"/>
      <c r="G849" s="6"/>
      <c r="H849" s="5"/>
      <c r="I849" s="5"/>
      <c r="J849" s="5"/>
      <c r="K849" s="7"/>
    </row>
    <row r="850" spans="1:11" x14ac:dyDescent="0.25">
      <c r="A850" s="182" t="s">
        <v>10</v>
      </c>
      <c r="B850" s="183"/>
      <c r="C850" s="83" t="s">
        <v>1</v>
      </c>
      <c r="D850" s="83" t="s">
        <v>9</v>
      </c>
      <c r="E850" s="68" t="s">
        <v>8</v>
      </c>
      <c r="G850" s="182" t="s">
        <v>10</v>
      </c>
      <c r="H850" s="183"/>
      <c r="I850" s="83" t="s">
        <v>1</v>
      </c>
      <c r="J850" s="83" t="s">
        <v>9</v>
      </c>
      <c r="K850" s="68" t="s">
        <v>8</v>
      </c>
    </row>
    <row r="851" spans="1:11" x14ac:dyDescent="0.25">
      <c r="A851" s="174" t="s">
        <v>96</v>
      </c>
      <c r="B851" s="175"/>
      <c r="C851" s="82" t="s">
        <v>13</v>
      </c>
      <c r="D851" s="9"/>
      <c r="E851" s="8"/>
      <c r="G851" s="174" t="s">
        <v>96</v>
      </c>
      <c r="H851" s="175"/>
      <c r="I851" s="82" t="s">
        <v>13</v>
      </c>
      <c r="J851" s="9"/>
      <c r="K851" s="8"/>
    </row>
    <row r="852" spans="1:11" x14ac:dyDescent="0.25">
      <c r="A852" s="174" t="s">
        <v>98</v>
      </c>
      <c r="B852" s="175"/>
      <c r="C852" s="82" t="s">
        <v>13</v>
      </c>
      <c r="D852" s="9"/>
      <c r="E852" s="8"/>
      <c r="G852" s="174" t="s">
        <v>98</v>
      </c>
      <c r="H852" s="175"/>
      <c r="I852" s="82" t="s">
        <v>13</v>
      </c>
      <c r="J852" s="9"/>
      <c r="K852" s="8"/>
    </row>
    <row r="853" spans="1:11" x14ac:dyDescent="0.25">
      <c r="A853" s="174" t="s">
        <v>97</v>
      </c>
      <c r="B853" s="175"/>
      <c r="C853" s="82" t="s">
        <v>13</v>
      </c>
      <c r="D853" s="9"/>
      <c r="E853" s="8"/>
      <c r="G853" s="174" t="s">
        <v>97</v>
      </c>
      <c r="H853" s="175"/>
      <c r="I853" s="82" t="s">
        <v>13</v>
      </c>
      <c r="J853" s="9"/>
      <c r="K853" s="8"/>
    </row>
    <row r="854" spans="1:11" x14ac:dyDescent="0.25">
      <c r="A854" s="174" t="s">
        <v>7</v>
      </c>
      <c r="B854" s="175"/>
      <c r="C854" s="82" t="s">
        <v>13</v>
      </c>
      <c r="D854" s="9"/>
      <c r="E854" s="8"/>
      <c r="G854" s="174" t="s">
        <v>7</v>
      </c>
      <c r="H854" s="175"/>
      <c r="I854" s="82" t="s">
        <v>13</v>
      </c>
      <c r="J854" s="9"/>
      <c r="K854" s="8"/>
    </row>
    <row r="855" spans="1:11" x14ac:dyDescent="0.25">
      <c r="A855" s="174" t="s">
        <v>99</v>
      </c>
      <c r="B855" s="175"/>
      <c r="C855" s="82" t="s">
        <v>13</v>
      </c>
      <c r="D855" s="9"/>
      <c r="E855" s="8"/>
      <c r="G855" s="174" t="s">
        <v>99</v>
      </c>
      <c r="H855" s="175"/>
      <c r="I855" s="82" t="s">
        <v>13</v>
      </c>
      <c r="J855" s="9"/>
      <c r="K855" s="8"/>
    </row>
    <row r="856" spans="1:11" x14ac:dyDescent="0.25">
      <c r="A856" s="174" t="s">
        <v>6</v>
      </c>
      <c r="B856" s="175"/>
      <c r="C856" s="82" t="s">
        <v>13</v>
      </c>
      <c r="D856" s="9"/>
      <c r="E856" s="8"/>
      <c r="G856" s="174" t="s">
        <v>6</v>
      </c>
      <c r="H856" s="175"/>
      <c r="I856" s="82" t="s">
        <v>13</v>
      </c>
      <c r="J856" s="9"/>
      <c r="K856" s="8"/>
    </row>
    <row r="857" spans="1:11" x14ac:dyDescent="0.25">
      <c r="A857" s="174"/>
      <c r="B857" s="175"/>
      <c r="C857" s="82"/>
      <c r="D857" s="9"/>
      <c r="E857" s="8"/>
      <c r="G857" s="174"/>
      <c r="H857" s="175"/>
      <c r="I857" s="82"/>
      <c r="J857" s="9"/>
      <c r="K857" s="8"/>
    </row>
    <row r="858" spans="1:11" x14ac:dyDescent="0.25">
      <c r="A858" s="174"/>
      <c r="B858" s="175"/>
      <c r="C858" s="82"/>
      <c r="D858" s="9"/>
      <c r="E858" s="8"/>
      <c r="G858" s="174"/>
      <c r="H858" s="175"/>
      <c r="I858" s="82"/>
      <c r="J858" s="9"/>
      <c r="K858" s="8"/>
    </row>
    <row r="859" spans="1:11" ht="15.75" thickBot="1" x14ac:dyDescent="0.3">
      <c r="A859" s="163" t="s">
        <v>14</v>
      </c>
      <c r="B859" s="164"/>
      <c r="C859" s="164"/>
      <c r="D859" s="164"/>
      <c r="E859" s="165"/>
      <c r="G859" s="163" t="s">
        <v>14</v>
      </c>
      <c r="H859" s="164"/>
      <c r="I859" s="164"/>
      <c r="J859" s="164"/>
      <c r="K859" s="165"/>
    </row>
    <row r="860" spans="1:11" ht="21.75" customHeight="1" x14ac:dyDescent="0.25">
      <c r="A860" s="69" t="s">
        <v>101</v>
      </c>
      <c r="B860" s="69" t="s">
        <v>5</v>
      </c>
      <c r="C860" s="69" t="s">
        <v>100</v>
      </c>
      <c r="D860" s="69" t="s">
        <v>108</v>
      </c>
      <c r="E860" s="69" t="s">
        <v>95</v>
      </c>
      <c r="G860" s="69" t="s">
        <v>101</v>
      </c>
      <c r="H860" s="69" t="s">
        <v>5</v>
      </c>
      <c r="I860" s="69" t="s">
        <v>100</v>
      </c>
      <c r="J860" s="69" t="s">
        <v>108</v>
      </c>
      <c r="K860" s="69" t="s">
        <v>95</v>
      </c>
    </row>
    <row r="861" spans="1:11" ht="15.75" thickBot="1" x14ac:dyDescent="0.3">
      <c r="A861" s="70"/>
      <c r="B861" s="70"/>
      <c r="C861" s="70" t="e">
        <f>VLOOKUP(E844,INVENTORY!$A$2:$N$92,7,FALSE)</f>
        <v>#N/A</v>
      </c>
      <c r="D861" s="70" t="e">
        <f>VLOOKUP(E844,INVENTORY!$A$2:$N$92,8,FALSE)</f>
        <v>#N/A</v>
      </c>
      <c r="E861" s="70" t="e">
        <f>VLOOKUP(E844,INVENTORY!$A$2:$N$92,9,FALSE)</f>
        <v>#N/A</v>
      </c>
      <c r="G861" s="70"/>
      <c r="H861" s="70"/>
      <c r="I861" s="70" t="e">
        <f>VLOOKUP(K844,INVENTORY!$A$2:$N$92,7,FALSE)</f>
        <v>#N/A</v>
      </c>
      <c r="J861" s="70" t="e">
        <f>VLOOKUP(K844,INVENTORY!$A$2:$N$92,8,FALSE)</f>
        <v>#N/A</v>
      </c>
      <c r="K861" s="70" t="e">
        <f>VLOOKUP(K844,INVENTORY!$A$2:$N$92,9,FALSE)</f>
        <v>#N/A</v>
      </c>
    </row>
    <row r="862" spans="1:11" ht="15.75" thickBot="1" x14ac:dyDescent="0.3">
      <c r="A862" s="6"/>
      <c r="B862" s="5"/>
      <c r="C862" s="5"/>
      <c r="D862" s="5"/>
      <c r="E862" s="7"/>
      <c r="G862" s="6"/>
      <c r="H862" s="5"/>
      <c r="I862" s="5"/>
      <c r="J862" s="5"/>
      <c r="K862" s="7"/>
    </row>
    <row r="863" spans="1:11" ht="18" customHeight="1" thickBot="1" x14ac:dyDescent="0.3">
      <c r="A863" s="6" t="s">
        <v>4</v>
      </c>
      <c r="B863" s="5"/>
      <c r="C863" s="166" t="e">
        <f>"Function Code: "&amp;VLOOKUP(E844,INVENTORY!$A$2:$Q$92,14,FALSE)</f>
        <v>#N/A</v>
      </c>
      <c r="D863" s="167"/>
      <c r="E863" s="168"/>
      <c r="G863" s="6" t="s">
        <v>4</v>
      </c>
      <c r="H863" s="5"/>
      <c r="I863" s="166" t="e">
        <f>"Function Code: "&amp;VLOOKUP(K844,INVENTORY!$A$2:$Q$92,14,FALSE)</f>
        <v>#N/A</v>
      </c>
      <c r="J863" s="167"/>
      <c r="K863" s="168"/>
    </row>
    <row r="864" spans="1:11" ht="15" customHeight="1" thickBot="1" x14ac:dyDescent="0.3">
      <c r="A864" s="6"/>
      <c r="B864" s="5"/>
      <c r="C864" s="169"/>
      <c r="D864" s="170"/>
      <c r="E864" s="171"/>
      <c r="G864" s="6"/>
      <c r="H864" s="5"/>
      <c r="I864" s="169"/>
      <c r="J864" s="170"/>
      <c r="K864" s="171"/>
    </row>
    <row r="865" spans="1:11" ht="15" customHeight="1" thickBot="1" x14ac:dyDescent="0.3">
      <c r="A865" s="6"/>
      <c r="B865" s="5"/>
      <c r="C865" s="169" t="e">
        <f>"Cosmetic Code: "&amp;VLOOKUP(E844,INVENTORY!$A$2:$Q$92,15,FALSE)</f>
        <v>#N/A</v>
      </c>
      <c r="D865" s="170"/>
      <c r="E865" s="171"/>
      <c r="G865" s="6"/>
      <c r="H865" s="5"/>
      <c r="I865" s="169" t="e">
        <f>"Cosmetic Code: "&amp;VLOOKUP(K844,INVENTORY!$A$2:$Q$92,15,FALSE)</f>
        <v>#N/A</v>
      </c>
      <c r="J865" s="170"/>
      <c r="K865" s="171"/>
    </row>
    <row r="866" spans="1:11" ht="15" customHeight="1" x14ac:dyDescent="0.25">
      <c r="A866" s="6"/>
      <c r="B866" s="5"/>
      <c r="C866" s="15"/>
      <c r="D866" s="16"/>
      <c r="E866" s="17"/>
      <c r="G866" s="6"/>
      <c r="H866" s="5"/>
      <c r="I866" s="15"/>
      <c r="J866" s="16"/>
      <c r="K866" s="17"/>
    </row>
    <row r="867" spans="1:11" ht="15" customHeight="1" x14ac:dyDescent="0.25">
      <c r="A867" s="4" t="s">
        <v>3</v>
      </c>
      <c r="B867" s="14" t="s">
        <v>2</v>
      </c>
      <c r="C867" s="15"/>
      <c r="D867" s="16"/>
      <c r="E867" s="17"/>
      <c r="G867" s="4" t="s">
        <v>3</v>
      </c>
      <c r="H867" s="14" t="s">
        <v>2</v>
      </c>
      <c r="I867" s="15"/>
      <c r="J867" s="16"/>
      <c r="K867" s="17"/>
    </row>
    <row r="868" spans="1:11" ht="15.75" customHeight="1" thickBot="1" x14ac:dyDescent="0.3">
      <c r="A868" s="12" t="s">
        <v>1</v>
      </c>
      <c r="B868" s="13" t="s">
        <v>1</v>
      </c>
      <c r="C868" s="18"/>
      <c r="D868" s="19"/>
      <c r="E868" s="20"/>
      <c r="G868" s="12" t="s">
        <v>1</v>
      </c>
      <c r="H868" s="13" t="s">
        <v>1</v>
      </c>
      <c r="I868" s="18"/>
      <c r="J868" s="19"/>
      <c r="K868" s="20"/>
    </row>
    <row r="869" spans="1:11" ht="15.75" thickBot="1" x14ac:dyDescent="0.3">
      <c r="A869" s="3" t="s">
        <v>0</v>
      </c>
      <c r="B869" s="2" t="s">
        <v>0</v>
      </c>
      <c r="C869" s="1"/>
      <c r="D869" s="172" t="s">
        <v>119</v>
      </c>
      <c r="E869" s="173"/>
      <c r="G869" s="3" t="s">
        <v>0</v>
      </c>
      <c r="H869" s="2" t="s">
        <v>0</v>
      </c>
      <c r="I869" s="1"/>
      <c r="J869" s="172" t="s">
        <v>119</v>
      </c>
      <c r="K869" s="173"/>
    </row>
    <row r="870" spans="1:11" ht="15.75" thickBot="1" x14ac:dyDescent="0.3"/>
    <row r="871" spans="1:11" ht="15" customHeight="1" x14ac:dyDescent="0.25">
      <c r="A871" s="176" t="s">
        <v>105</v>
      </c>
      <c r="B871" s="177"/>
      <c r="C871" s="177"/>
      <c r="D871" s="177"/>
      <c r="E871" s="178"/>
      <c r="G871" s="176" t="s">
        <v>105</v>
      </c>
      <c r="H871" s="177"/>
      <c r="I871" s="177"/>
      <c r="J871" s="177"/>
      <c r="K871" s="178"/>
    </row>
    <row r="872" spans="1:11" ht="15.75" customHeight="1" thickBot="1" x14ac:dyDescent="0.3">
      <c r="A872" s="179"/>
      <c r="B872" s="180"/>
      <c r="C872" s="180"/>
      <c r="D872" s="180"/>
      <c r="E872" s="181"/>
      <c r="G872" s="179"/>
      <c r="H872" s="180"/>
      <c r="I872" s="180"/>
      <c r="J872" s="180"/>
      <c r="K872" s="181"/>
    </row>
    <row r="873" spans="1:11" ht="15.75" customHeight="1" thickBot="1" x14ac:dyDescent="0.3">
      <c r="A873" s="11"/>
      <c r="B873" s="10"/>
      <c r="C873" s="10"/>
      <c r="D873" s="33" t="s">
        <v>42</v>
      </c>
      <c r="E873" s="42">
        <f>E815+1</f>
        <v>16</v>
      </c>
      <c r="G873" s="11"/>
      <c r="H873" s="10"/>
      <c r="I873" s="10"/>
      <c r="J873" s="33" t="s">
        <v>42</v>
      </c>
      <c r="K873" s="42">
        <f>'Data-PULLDOWNS'!$B$3+E873</f>
        <v>17</v>
      </c>
    </row>
    <row r="874" spans="1:11" ht="19.5" customHeight="1" x14ac:dyDescent="0.25">
      <c r="A874" s="34" t="s">
        <v>11</v>
      </c>
      <c r="B874" s="35" t="s">
        <v>15</v>
      </c>
      <c r="C874" s="36" t="s">
        <v>12</v>
      </c>
      <c r="D874" s="37">
        <f ca="1">NOW()</f>
        <v>45945.548046875003</v>
      </c>
      <c r="E874" s="38"/>
      <c r="G874" s="34" t="s">
        <v>11</v>
      </c>
      <c r="H874" s="35" t="s">
        <v>15</v>
      </c>
      <c r="I874" s="36" t="s">
        <v>12</v>
      </c>
      <c r="J874" s="37">
        <f ca="1">NOW()</f>
        <v>45945.548046875003</v>
      </c>
      <c r="K874" s="38"/>
    </row>
    <row r="875" spans="1:11" ht="15.95" customHeight="1" x14ac:dyDescent="0.25">
      <c r="A875" s="34" t="s">
        <v>39</v>
      </c>
      <c r="B875" s="35" t="s">
        <v>103</v>
      </c>
      <c r="C875" s="39" t="s">
        <v>38</v>
      </c>
      <c r="D875" s="40" t="e">
        <f>VLOOKUP(E873,INVENTORY!$A$2:$N$92,10,FALSE)</f>
        <v>#N/A</v>
      </c>
      <c r="E875" s="38"/>
      <c r="G875" s="34" t="s">
        <v>39</v>
      </c>
      <c r="H875" s="35" t="s">
        <v>103</v>
      </c>
      <c r="I875" s="39" t="s">
        <v>38</v>
      </c>
      <c r="J875" s="40" t="e">
        <f>VLOOKUP(K873,INVENTORY!$A$2:$N$92,10,FALSE)</f>
        <v>#N/A</v>
      </c>
      <c r="K875" s="38"/>
    </row>
    <row r="876" spans="1:11" ht="15.95" customHeight="1" x14ac:dyDescent="0.25">
      <c r="A876" s="34" t="str">
        <f>"Make: "</f>
        <v xml:space="preserve">Make: </v>
      </c>
      <c r="B876" s="35" t="e">
        <f>VLOOKUP(E873,INVENTORY!$A$2:$N$92,2,FALSE)</f>
        <v>#N/A</v>
      </c>
      <c r="C876" s="36" t="str">
        <f>"Model: "</f>
        <v xml:space="preserve">Model: </v>
      </c>
      <c r="D876" s="40" t="e">
        <f>VLOOKUP(E873,INVENTORY!$A$2:$N$92,3,FALSE)</f>
        <v>#N/A</v>
      </c>
      <c r="E876" s="38"/>
      <c r="G876" s="34" t="str">
        <f>"Make: "</f>
        <v xml:space="preserve">Make: </v>
      </c>
      <c r="H876" s="35" t="e">
        <f>VLOOKUP(K873,INVENTORY!$A$2:$N$92,2,FALSE)</f>
        <v>#N/A</v>
      </c>
      <c r="I876" s="36" t="str">
        <f>"Model: "</f>
        <v xml:space="preserve">Model: </v>
      </c>
      <c r="J876" s="40" t="e">
        <f>VLOOKUP(K873,INVENTORY!$A$2:$N$92,3,FALSE)</f>
        <v>#N/A</v>
      </c>
      <c r="K876" s="38"/>
    </row>
    <row r="877" spans="1:11" ht="15.95" customHeight="1" x14ac:dyDescent="0.25">
      <c r="A877" s="34" t="str">
        <f>"CPU/Speed: "</f>
        <v xml:space="preserve">CPU/Speed: </v>
      </c>
      <c r="B877" s="35" t="e">
        <f>VLOOKUP(E873,INVENTORY!$A$2:$N$92,4,FALSE)&amp;" / "&amp;VLOOKUP(E873,INVENTORY!$A$2:$N$92,5,FALSE)&amp;"GHz"</f>
        <v>#N/A</v>
      </c>
      <c r="C877" s="36"/>
      <c r="D877" s="36" t="str">
        <f>"Memory: "</f>
        <v xml:space="preserve">Memory: </v>
      </c>
      <c r="E877" s="41" t="e">
        <f>VLOOKUP(E873,INVENTORY!$A$2:$N$92,6,FALSE)</f>
        <v>#N/A</v>
      </c>
      <c r="G877" s="34" t="str">
        <f>"CPU/Speed: "</f>
        <v xml:space="preserve">CPU/Speed: </v>
      </c>
      <c r="H877" s="35" t="e">
        <f>VLOOKUP(K873,INVENTORY!$A$2:$N$92,4,FALSE)&amp;" / "&amp;VLOOKUP(K873,INVENTORY!$A$2:$N$92,5,FALSE)&amp;"GHz"</f>
        <v>#N/A</v>
      </c>
      <c r="I877" s="36"/>
      <c r="J877" s="36" t="str">
        <f>"Memory: "</f>
        <v xml:space="preserve">Memory: </v>
      </c>
      <c r="K877" s="71" t="e">
        <f>VLOOKUP(K873,INVENTORY!$A$2:$N$92,6,FALSE)</f>
        <v>#N/A</v>
      </c>
    </row>
    <row r="878" spans="1:11" ht="6.95" customHeight="1" x14ac:dyDescent="0.25">
      <c r="A878" s="6"/>
      <c r="B878" s="5"/>
      <c r="C878" s="5"/>
      <c r="D878" s="5"/>
      <c r="E878" s="7"/>
      <c r="G878" s="6"/>
      <c r="H878" s="5"/>
      <c r="I878" s="5"/>
      <c r="J878" s="5"/>
      <c r="K878" s="7"/>
    </row>
    <row r="879" spans="1:11" x14ac:dyDescent="0.25">
      <c r="A879" s="182" t="s">
        <v>10</v>
      </c>
      <c r="B879" s="183"/>
      <c r="C879" s="83" t="s">
        <v>1</v>
      </c>
      <c r="D879" s="83" t="s">
        <v>9</v>
      </c>
      <c r="E879" s="68" t="s">
        <v>8</v>
      </c>
      <c r="G879" s="182" t="s">
        <v>10</v>
      </c>
      <c r="H879" s="183"/>
      <c r="I879" s="83" t="s">
        <v>1</v>
      </c>
      <c r="J879" s="83" t="s">
        <v>9</v>
      </c>
      <c r="K879" s="68" t="s">
        <v>8</v>
      </c>
    </row>
    <row r="880" spans="1:11" x14ac:dyDescent="0.25">
      <c r="A880" s="174" t="s">
        <v>96</v>
      </c>
      <c r="B880" s="175"/>
      <c r="C880" s="82" t="s">
        <v>13</v>
      </c>
      <c r="D880" s="9"/>
      <c r="E880" s="8"/>
      <c r="G880" s="174" t="s">
        <v>96</v>
      </c>
      <c r="H880" s="175"/>
      <c r="I880" s="82" t="s">
        <v>13</v>
      </c>
      <c r="J880" s="9"/>
      <c r="K880" s="8"/>
    </row>
    <row r="881" spans="1:11" x14ac:dyDescent="0.25">
      <c r="A881" s="174" t="s">
        <v>98</v>
      </c>
      <c r="B881" s="175"/>
      <c r="C881" s="82" t="s">
        <v>13</v>
      </c>
      <c r="D881" s="9"/>
      <c r="E881" s="8"/>
      <c r="G881" s="174" t="s">
        <v>98</v>
      </c>
      <c r="H881" s="175"/>
      <c r="I881" s="82" t="s">
        <v>13</v>
      </c>
      <c r="J881" s="9"/>
      <c r="K881" s="8"/>
    </row>
    <row r="882" spans="1:11" x14ac:dyDescent="0.25">
      <c r="A882" s="174" t="s">
        <v>97</v>
      </c>
      <c r="B882" s="175"/>
      <c r="C882" s="82" t="s">
        <v>13</v>
      </c>
      <c r="D882" s="9"/>
      <c r="E882" s="8"/>
      <c r="G882" s="174" t="s">
        <v>97</v>
      </c>
      <c r="H882" s="175"/>
      <c r="I882" s="82" t="s">
        <v>13</v>
      </c>
      <c r="J882" s="9"/>
      <c r="K882" s="8"/>
    </row>
    <row r="883" spans="1:11" x14ac:dyDescent="0.25">
      <c r="A883" s="174" t="s">
        <v>7</v>
      </c>
      <c r="B883" s="175"/>
      <c r="C883" s="82" t="s">
        <v>13</v>
      </c>
      <c r="D883" s="9"/>
      <c r="E883" s="8"/>
      <c r="G883" s="174" t="s">
        <v>7</v>
      </c>
      <c r="H883" s="175"/>
      <c r="I883" s="82" t="s">
        <v>13</v>
      </c>
      <c r="J883" s="9"/>
      <c r="K883" s="8"/>
    </row>
    <row r="884" spans="1:11" x14ac:dyDescent="0.25">
      <c r="A884" s="174" t="s">
        <v>99</v>
      </c>
      <c r="B884" s="175"/>
      <c r="C884" s="82" t="s">
        <v>13</v>
      </c>
      <c r="D884" s="9"/>
      <c r="E884" s="8"/>
      <c r="G884" s="174" t="s">
        <v>99</v>
      </c>
      <c r="H884" s="175"/>
      <c r="I884" s="82" t="s">
        <v>13</v>
      </c>
      <c r="J884" s="9"/>
      <c r="K884" s="8"/>
    </row>
    <row r="885" spans="1:11" x14ac:dyDescent="0.25">
      <c r="A885" s="174" t="s">
        <v>6</v>
      </c>
      <c r="B885" s="175"/>
      <c r="C885" s="82" t="s">
        <v>13</v>
      </c>
      <c r="D885" s="9"/>
      <c r="E885" s="8"/>
      <c r="G885" s="174" t="s">
        <v>6</v>
      </c>
      <c r="H885" s="175"/>
      <c r="I885" s="82" t="s">
        <v>13</v>
      </c>
      <c r="J885" s="9"/>
      <c r="K885" s="8"/>
    </row>
    <row r="886" spans="1:11" x14ac:dyDescent="0.25">
      <c r="A886" s="174"/>
      <c r="B886" s="175"/>
      <c r="C886" s="82"/>
      <c r="D886" s="9"/>
      <c r="E886" s="8"/>
      <c r="G886" s="174"/>
      <c r="H886" s="175"/>
      <c r="I886" s="82"/>
      <c r="J886" s="9"/>
      <c r="K886" s="8"/>
    </row>
    <row r="887" spans="1:11" x14ac:dyDescent="0.25">
      <c r="A887" s="174"/>
      <c r="B887" s="175"/>
      <c r="C887" s="82"/>
      <c r="D887" s="9"/>
      <c r="E887" s="8"/>
      <c r="G887" s="174"/>
      <c r="H887" s="175"/>
      <c r="I887" s="82"/>
      <c r="J887" s="9"/>
      <c r="K887" s="8"/>
    </row>
    <row r="888" spans="1:11" ht="15.75" thickBot="1" x14ac:dyDescent="0.3">
      <c r="A888" s="163" t="s">
        <v>14</v>
      </c>
      <c r="B888" s="164"/>
      <c r="C888" s="164"/>
      <c r="D888" s="164"/>
      <c r="E888" s="165"/>
      <c r="G888" s="163" t="s">
        <v>14</v>
      </c>
      <c r="H888" s="164"/>
      <c r="I888" s="164"/>
      <c r="J888" s="164"/>
      <c r="K888" s="165"/>
    </row>
    <row r="889" spans="1:11" ht="21.75" customHeight="1" x14ac:dyDescent="0.25">
      <c r="A889" s="69" t="s">
        <v>101</v>
      </c>
      <c r="B889" s="69" t="s">
        <v>5</v>
      </c>
      <c r="C889" s="69" t="s">
        <v>100</v>
      </c>
      <c r="D889" s="69" t="s">
        <v>108</v>
      </c>
      <c r="E889" s="69" t="s">
        <v>95</v>
      </c>
      <c r="G889" s="69" t="s">
        <v>101</v>
      </c>
      <c r="H889" s="69" t="s">
        <v>5</v>
      </c>
      <c r="I889" s="69" t="s">
        <v>100</v>
      </c>
      <c r="J889" s="69" t="s">
        <v>108</v>
      </c>
      <c r="K889" s="69" t="s">
        <v>95</v>
      </c>
    </row>
    <row r="890" spans="1:11" ht="15.75" thickBot="1" x14ac:dyDescent="0.3">
      <c r="A890" s="70"/>
      <c r="B890" s="70"/>
      <c r="C890" s="70" t="e">
        <f>VLOOKUP(E873,INVENTORY!$A$2:$N$92,7,FALSE)</f>
        <v>#N/A</v>
      </c>
      <c r="D890" s="70" t="e">
        <f>VLOOKUP(E873,INVENTORY!$A$2:$N$92,8,FALSE)</f>
        <v>#N/A</v>
      </c>
      <c r="E890" s="70" t="e">
        <f>VLOOKUP(E873,INVENTORY!$A$2:$N$92,9,FALSE)</f>
        <v>#N/A</v>
      </c>
      <c r="G890" s="70"/>
      <c r="H890" s="70"/>
      <c r="I890" s="70" t="e">
        <f>VLOOKUP(K873,INVENTORY!$A$2:$N$92,7,FALSE)</f>
        <v>#N/A</v>
      </c>
      <c r="J890" s="70" t="e">
        <f>VLOOKUP(K873,INVENTORY!$A$2:$N$92,8,FALSE)</f>
        <v>#N/A</v>
      </c>
      <c r="K890" s="70" t="e">
        <f>VLOOKUP(K873,INVENTORY!$A$2:$N$92,9,FALSE)</f>
        <v>#N/A</v>
      </c>
    </row>
    <row r="891" spans="1:11" ht="15.75" thickBot="1" x14ac:dyDescent="0.3">
      <c r="A891" s="6"/>
      <c r="B891" s="5"/>
      <c r="C891" s="5"/>
      <c r="D891" s="5"/>
      <c r="E891" s="7"/>
      <c r="G891" s="6"/>
      <c r="H891" s="5"/>
      <c r="I891" s="5"/>
      <c r="J891" s="5"/>
      <c r="K891" s="7"/>
    </row>
    <row r="892" spans="1:11" ht="18" customHeight="1" thickBot="1" x14ac:dyDescent="0.3">
      <c r="A892" s="6" t="s">
        <v>4</v>
      </c>
      <c r="B892" s="5"/>
      <c r="C892" s="166" t="e">
        <f>"Function Code: "&amp;VLOOKUP(E873,INVENTORY!$A$2:$Q$92,14,FALSE)</f>
        <v>#N/A</v>
      </c>
      <c r="D892" s="167"/>
      <c r="E892" s="168"/>
      <c r="G892" s="6" t="s">
        <v>4</v>
      </c>
      <c r="H892" s="5"/>
      <c r="I892" s="166" t="e">
        <f>"Function Code: "&amp;VLOOKUP(K873,INVENTORY!$A$2:$Q$92,14,FALSE)</f>
        <v>#N/A</v>
      </c>
      <c r="J892" s="167"/>
      <c r="K892" s="168"/>
    </row>
    <row r="893" spans="1:11" ht="15" customHeight="1" thickBot="1" x14ac:dyDescent="0.3">
      <c r="A893" s="6"/>
      <c r="B893" s="5"/>
      <c r="C893" s="169"/>
      <c r="D893" s="170"/>
      <c r="E893" s="171"/>
      <c r="G893" s="6"/>
      <c r="H893" s="5"/>
      <c r="I893" s="169"/>
      <c r="J893" s="170"/>
      <c r="K893" s="171"/>
    </row>
    <row r="894" spans="1:11" ht="15" customHeight="1" thickBot="1" x14ac:dyDescent="0.3">
      <c r="A894" s="6"/>
      <c r="B894" s="5"/>
      <c r="C894" s="169" t="e">
        <f>"Cosmetic Code: "&amp;VLOOKUP(E873,INVENTORY!$A$2:$Q$92,15,FALSE)</f>
        <v>#N/A</v>
      </c>
      <c r="D894" s="170"/>
      <c r="E894" s="171"/>
      <c r="G894" s="6"/>
      <c r="H894" s="5"/>
      <c r="I894" s="169" t="e">
        <f>"Cosmetic Code: "&amp;VLOOKUP(K873,INVENTORY!$A$2:$Q$92,15,FALSE)</f>
        <v>#N/A</v>
      </c>
      <c r="J894" s="170"/>
      <c r="K894" s="171"/>
    </row>
    <row r="895" spans="1:11" ht="15" customHeight="1" x14ac:dyDescent="0.25">
      <c r="A895" s="6"/>
      <c r="B895" s="5"/>
      <c r="C895" s="15"/>
      <c r="D895" s="16"/>
      <c r="E895" s="17"/>
      <c r="G895" s="6"/>
      <c r="H895" s="5"/>
      <c r="I895" s="15"/>
      <c r="J895" s="16"/>
      <c r="K895" s="17"/>
    </row>
    <row r="896" spans="1:11" ht="15" customHeight="1" x14ac:dyDescent="0.25">
      <c r="A896" s="4" t="s">
        <v>3</v>
      </c>
      <c r="B896" s="14" t="s">
        <v>2</v>
      </c>
      <c r="C896" s="15"/>
      <c r="D896" s="16"/>
      <c r="E896" s="17"/>
      <c r="G896" s="4" t="s">
        <v>3</v>
      </c>
      <c r="H896" s="14" t="s">
        <v>2</v>
      </c>
      <c r="I896" s="15"/>
      <c r="J896" s="16"/>
      <c r="K896" s="17"/>
    </row>
    <row r="897" spans="1:11" ht="15.75" customHeight="1" thickBot="1" x14ac:dyDescent="0.3">
      <c r="A897" s="12" t="s">
        <v>1</v>
      </c>
      <c r="B897" s="13" t="s">
        <v>1</v>
      </c>
      <c r="C897" s="18"/>
      <c r="D897" s="19"/>
      <c r="E897" s="20"/>
      <c r="G897" s="12" t="s">
        <v>1</v>
      </c>
      <c r="H897" s="13" t="s">
        <v>1</v>
      </c>
      <c r="I897" s="18"/>
      <c r="J897" s="19"/>
      <c r="K897" s="20"/>
    </row>
    <row r="898" spans="1:11" ht="15.75" thickBot="1" x14ac:dyDescent="0.3">
      <c r="A898" s="3" t="s">
        <v>0</v>
      </c>
      <c r="B898" s="2" t="s">
        <v>0</v>
      </c>
      <c r="C898" s="1"/>
      <c r="D898" s="172" t="s">
        <v>119</v>
      </c>
      <c r="E898" s="173"/>
      <c r="G898" s="3" t="s">
        <v>0</v>
      </c>
      <c r="H898" s="2" t="s">
        <v>0</v>
      </c>
      <c r="I898" s="1"/>
      <c r="J898" s="172" t="s">
        <v>119</v>
      </c>
      <c r="K898" s="173"/>
    </row>
    <row r="899" spans="1:11" ht="47.25" customHeight="1" thickBot="1" x14ac:dyDescent="0.3"/>
    <row r="900" spans="1:11" ht="15" customHeight="1" x14ac:dyDescent="0.25">
      <c r="A900" s="176" t="s">
        <v>105</v>
      </c>
      <c r="B900" s="177"/>
      <c r="C900" s="177"/>
      <c r="D900" s="177"/>
      <c r="E900" s="178"/>
      <c r="G900" s="176" t="s">
        <v>105</v>
      </c>
      <c r="H900" s="177"/>
      <c r="I900" s="177"/>
      <c r="J900" s="177"/>
      <c r="K900" s="178"/>
    </row>
    <row r="901" spans="1:11" ht="15.75" customHeight="1" thickBot="1" x14ac:dyDescent="0.3">
      <c r="A901" s="179"/>
      <c r="B901" s="180"/>
      <c r="C901" s="180"/>
      <c r="D901" s="180"/>
      <c r="E901" s="181"/>
      <c r="G901" s="179"/>
      <c r="H901" s="180"/>
      <c r="I901" s="180"/>
      <c r="J901" s="180"/>
      <c r="K901" s="181"/>
    </row>
    <row r="902" spans="1:11" ht="15.75" customHeight="1" thickBot="1" x14ac:dyDescent="0.3">
      <c r="A902" s="11"/>
      <c r="B902" s="10"/>
      <c r="C902" s="10"/>
      <c r="D902" s="33" t="s">
        <v>42</v>
      </c>
      <c r="E902" s="42">
        <f>'Data-PULLDOWNS'!$B$3*2+E873</f>
        <v>18</v>
      </c>
      <c r="G902" s="11"/>
      <c r="H902" s="10"/>
      <c r="I902" s="10"/>
      <c r="J902" s="33" t="s">
        <v>42</v>
      </c>
      <c r="K902" s="42">
        <f>'Data-PULLDOWNS'!$B$3*3+E873</f>
        <v>19</v>
      </c>
    </row>
    <row r="903" spans="1:11" ht="19.5" customHeight="1" x14ac:dyDescent="0.25">
      <c r="A903" s="34" t="s">
        <v>11</v>
      </c>
      <c r="B903" s="35" t="s">
        <v>15</v>
      </c>
      <c r="C903" s="36" t="s">
        <v>12</v>
      </c>
      <c r="D903" s="37">
        <f ca="1">NOW()</f>
        <v>45945.548046875003</v>
      </c>
      <c r="E903" s="38"/>
      <c r="G903" s="34" t="s">
        <v>11</v>
      </c>
      <c r="H903" s="35" t="s">
        <v>15</v>
      </c>
      <c r="I903" s="36" t="s">
        <v>12</v>
      </c>
      <c r="J903" s="37">
        <f ca="1">NOW()</f>
        <v>45945.548046875003</v>
      </c>
      <c r="K903" s="38"/>
    </row>
    <row r="904" spans="1:11" ht="15.95" customHeight="1" x14ac:dyDescent="0.25">
      <c r="A904" s="34" t="s">
        <v>39</v>
      </c>
      <c r="B904" s="35" t="s">
        <v>103</v>
      </c>
      <c r="C904" s="39" t="s">
        <v>38</v>
      </c>
      <c r="D904" s="40" t="e">
        <f>VLOOKUP(E902,INVENTORY!$A$2:$N$92,10,FALSE)</f>
        <v>#N/A</v>
      </c>
      <c r="E904" s="38"/>
      <c r="G904" s="34" t="s">
        <v>39</v>
      </c>
      <c r="H904" s="35" t="s">
        <v>103</v>
      </c>
      <c r="I904" s="39" t="s">
        <v>38</v>
      </c>
      <c r="J904" s="40" t="e">
        <f>VLOOKUP(K902,INVENTORY!$A$2:$N$92,10,FALSE)</f>
        <v>#N/A</v>
      </c>
      <c r="K904" s="38"/>
    </row>
    <row r="905" spans="1:11" ht="15.95" customHeight="1" x14ac:dyDescent="0.25">
      <c r="A905" s="34" t="str">
        <f>"Make: "</f>
        <v xml:space="preserve">Make: </v>
      </c>
      <c r="B905" s="35" t="e">
        <f>VLOOKUP(E902,INVENTORY!$A$2:$N$92,2,FALSE)</f>
        <v>#N/A</v>
      </c>
      <c r="C905" s="36" t="str">
        <f>"Model: "</f>
        <v xml:space="preserve">Model: </v>
      </c>
      <c r="D905" s="40" t="e">
        <f>VLOOKUP(E902,INVENTORY!$A$2:$N$92,3,FALSE)</f>
        <v>#N/A</v>
      </c>
      <c r="E905" s="38"/>
      <c r="G905" s="34" t="str">
        <f>"Make: "</f>
        <v xml:space="preserve">Make: </v>
      </c>
      <c r="H905" s="35" t="e">
        <f>VLOOKUP(K902,INVENTORY!$A$2:$N$92,2,FALSE)</f>
        <v>#N/A</v>
      </c>
      <c r="I905" s="36" t="str">
        <f>"Model: "</f>
        <v xml:space="preserve">Model: </v>
      </c>
      <c r="J905" s="40" t="e">
        <f>VLOOKUP(K902,INVENTORY!$A$2:$N$92,3,FALSE)</f>
        <v>#N/A</v>
      </c>
      <c r="K905" s="38"/>
    </row>
    <row r="906" spans="1:11" ht="15.95" customHeight="1" x14ac:dyDescent="0.25">
      <c r="A906" s="34" t="str">
        <f>"CPU/Speed: "</f>
        <v xml:space="preserve">CPU/Speed: </v>
      </c>
      <c r="B906" s="35" t="e">
        <f>VLOOKUP(E902,INVENTORY!$A$2:$N$92,4,FALSE)&amp;" / "&amp;VLOOKUP(E902,INVENTORY!$A$2:$N$92,5,FALSE)&amp;"GHz"</f>
        <v>#N/A</v>
      </c>
      <c r="C906" s="36"/>
      <c r="D906" s="36" t="str">
        <f>"Memory: "</f>
        <v xml:space="preserve">Memory: </v>
      </c>
      <c r="E906" s="71" t="e">
        <f>VLOOKUP(E902,INVENTORY!$A$2:$N$92,6,FALSE)</f>
        <v>#N/A</v>
      </c>
      <c r="G906" s="34" t="str">
        <f>"CPU/Speed: "</f>
        <v xml:space="preserve">CPU/Speed: </v>
      </c>
      <c r="H906" s="35" t="e">
        <f>VLOOKUP(K902,INVENTORY!$A$2:$N$92,4,FALSE)&amp;" / "&amp;VLOOKUP(K902,INVENTORY!$A$2:$N$92,5,FALSE)&amp;"GHz"</f>
        <v>#N/A</v>
      </c>
      <c r="I906" s="36"/>
      <c r="J906" s="36" t="str">
        <f>"Memory: "</f>
        <v xml:space="preserve">Memory: </v>
      </c>
      <c r="K906" s="71" t="e">
        <f>VLOOKUP(K902,INVENTORY!$A$2:$N$92,6,FALSE)</f>
        <v>#N/A</v>
      </c>
    </row>
    <row r="907" spans="1:11" ht="6.95" customHeight="1" x14ac:dyDescent="0.25">
      <c r="A907" s="6"/>
      <c r="B907" s="5"/>
      <c r="C907" s="5"/>
      <c r="D907" s="5"/>
      <c r="E907" s="7"/>
      <c r="G907" s="6"/>
      <c r="H907" s="5"/>
      <c r="I907" s="5"/>
      <c r="J907" s="5"/>
      <c r="K907" s="7"/>
    </row>
    <row r="908" spans="1:11" x14ac:dyDescent="0.25">
      <c r="A908" s="182" t="s">
        <v>10</v>
      </c>
      <c r="B908" s="183"/>
      <c r="C908" s="83" t="s">
        <v>1</v>
      </c>
      <c r="D908" s="83" t="s">
        <v>9</v>
      </c>
      <c r="E908" s="68" t="s">
        <v>8</v>
      </c>
      <c r="G908" s="182" t="s">
        <v>10</v>
      </c>
      <c r="H908" s="183"/>
      <c r="I908" s="83" t="s">
        <v>1</v>
      </c>
      <c r="J908" s="83" t="s">
        <v>9</v>
      </c>
      <c r="K908" s="68" t="s">
        <v>8</v>
      </c>
    </row>
    <row r="909" spans="1:11" x14ac:dyDescent="0.25">
      <c r="A909" s="174" t="s">
        <v>96</v>
      </c>
      <c r="B909" s="175"/>
      <c r="C909" s="82" t="s">
        <v>13</v>
      </c>
      <c r="D909" s="9"/>
      <c r="E909" s="8"/>
      <c r="G909" s="174" t="s">
        <v>96</v>
      </c>
      <c r="H909" s="175"/>
      <c r="I909" s="82" t="s">
        <v>13</v>
      </c>
      <c r="J909" s="9"/>
      <c r="K909" s="8"/>
    </row>
    <row r="910" spans="1:11" x14ac:dyDescent="0.25">
      <c r="A910" s="174" t="s">
        <v>98</v>
      </c>
      <c r="B910" s="175"/>
      <c r="C910" s="82" t="s">
        <v>13</v>
      </c>
      <c r="D910" s="9"/>
      <c r="E910" s="8"/>
      <c r="G910" s="174" t="s">
        <v>98</v>
      </c>
      <c r="H910" s="175"/>
      <c r="I910" s="82" t="s">
        <v>13</v>
      </c>
      <c r="J910" s="9"/>
      <c r="K910" s="8"/>
    </row>
    <row r="911" spans="1:11" x14ac:dyDescent="0.25">
      <c r="A911" s="174" t="s">
        <v>97</v>
      </c>
      <c r="B911" s="175"/>
      <c r="C911" s="82" t="s">
        <v>13</v>
      </c>
      <c r="D911" s="9"/>
      <c r="E911" s="8"/>
      <c r="G911" s="174" t="s">
        <v>97</v>
      </c>
      <c r="H911" s="175"/>
      <c r="I911" s="82" t="s">
        <v>13</v>
      </c>
      <c r="J911" s="9"/>
      <c r="K911" s="8"/>
    </row>
    <row r="912" spans="1:11" x14ac:dyDescent="0.25">
      <c r="A912" s="174" t="s">
        <v>7</v>
      </c>
      <c r="B912" s="175"/>
      <c r="C912" s="82" t="s">
        <v>13</v>
      </c>
      <c r="D912" s="9"/>
      <c r="E912" s="8"/>
      <c r="G912" s="174" t="s">
        <v>7</v>
      </c>
      <c r="H912" s="175"/>
      <c r="I912" s="82" t="s">
        <v>13</v>
      </c>
      <c r="J912" s="9"/>
      <c r="K912" s="8"/>
    </row>
    <row r="913" spans="1:11" x14ac:dyDescent="0.25">
      <c r="A913" s="174" t="s">
        <v>99</v>
      </c>
      <c r="B913" s="175"/>
      <c r="C913" s="82" t="s">
        <v>13</v>
      </c>
      <c r="D913" s="9"/>
      <c r="E913" s="8"/>
      <c r="G913" s="174" t="s">
        <v>99</v>
      </c>
      <c r="H913" s="175"/>
      <c r="I913" s="82" t="s">
        <v>13</v>
      </c>
      <c r="J913" s="9"/>
      <c r="K913" s="8"/>
    </row>
    <row r="914" spans="1:11" x14ac:dyDescent="0.25">
      <c r="A914" s="174" t="s">
        <v>6</v>
      </c>
      <c r="B914" s="175"/>
      <c r="C914" s="82" t="s">
        <v>13</v>
      </c>
      <c r="D914" s="9"/>
      <c r="E914" s="8"/>
      <c r="G914" s="174" t="s">
        <v>6</v>
      </c>
      <c r="H914" s="175"/>
      <c r="I914" s="82" t="s">
        <v>13</v>
      </c>
      <c r="J914" s="9"/>
      <c r="K914" s="8"/>
    </row>
    <row r="915" spans="1:11" x14ac:dyDescent="0.25">
      <c r="A915" s="174"/>
      <c r="B915" s="175"/>
      <c r="C915" s="82"/>
      <c r="D915" s="9"/>
      <c r="E915" s="8"/>
      <c r="G915" s="174"/>
      <c r="H915" s="175"/>
      <c r="I915" s="82"/>
      <c r="J915" s="9"/>
      <c r="K915" s="8"/>
    </row>
    <row r="916" spans="1:11" x14ac:dyDescent="0.25">
      <c r="A916" s="174"/>
      <c r="B916" s="175"/>
      <c r="C916" s="82"/>
      <c r="D916" s="9"/>
      <c r="E916" s="8"/>
      <c r="G916" s="174"/>
      <c r="H916" s="175"/>
      <c r="I916" s="82"/>
      <c r="J916" s="9"/>
      <c r="K916" s="8"/>
    </row>
    <row r="917" spans="1:11" ht="15.75" thickBot="1" x14ac:dyDescent="0.3">
      <c r="A917" s="163" t="s">
        <v>14</v>
      </c>
      <c r="B917" s="164"/>
      <c r="C917" s="164"/>
      <c r="D917" s="164"/>
      <c r="E917" s="165"/>
      <c r="G917" s="163" t="s">
        <v>14</v>
      </c>
      <c r="H917" s="164"/>
      <c r="I917" s="164"/>
      <c r="J917" s="164"/>
      <c r="K917" s="165"/>
    </row>
    <row r="918" spans="1:11" ht="21.75" customHeight="1" x14ac:dyDescent="0.25">
      <c r="A918" s="69" t="s">
        <v>101</v>
      </c>
      <c r="B918" s="69" t="s">
        <v>5</v>
      </c>
      <c r="C918" s="69" t="s">
        <v>100</v>
      </c>
      <c r="D918" s="69" t="s">
        <v>108</v>
      </c>
      <c r="E918" s="69" t="s">
        <v>95</v>
      </c>
      <c r="G918" s="69" t="s">
        <v>101</v>
      </c>
      <c r="H918" s="69" t="s">
        <v>5</v>
      </c>
      <c r="I918" s="69" t="s">
        <v>100</v>
      </c>
      <c r="J918" s="69" t="s">
        <v>108</v>
      </c>
      <c r="K918" s="69" t="s">
        <v>95</v>
      </c>
    </row>
    <row r="919" spans="1:11" ht="15.75" thickBot="1" x14ac:dyDescent="0.3">
      <c r="A919" s="70"/>
      <c r="B919" s="70"/>
      <c r="C919" s="70" t="e">
        <f>VLOOKUP(E902,INVENTORY!$A$2:$N$92,7,FALSE)</f>
        <v>#N/A</v>
      </c>
      <c r="D919" s="70" t="e">
        <f>VLOOKUP(E902,INVENTORY!$A$2:$N$92,8,FALSE)</f>
        <v>#N/A</v>
      </c>
      <c r="E919" s="70" t="e">
        <f>VLOOKUP(E902,INVENTORY!$A$2:$N$92,9,FALSE)</f>
        <v>#N/A</v>
      </c>
      <c r="G919" s="70"/>
      <c r="H919" s="70"/>
      <c r="I919" s="70" t="e">
        <f>VLOOKUP(K902,INVENTORY!$A$2:$N$92,7,FALSE)</f>
        <v>#N/A</v>
      </c>
      <c r="J919" s="70" t="e">
        <f>VLOOKUP(K902,INVENTORY!$A$2:$N$92,8,FALSE)</f>
        <v>#N/A</v>
      </c>
      <c r="K919" s="70" t="e">
        <f>VLOOKUP(K902,INVENTORY!$A$2:$N$92,9,FALSE)</f>
        <v>#N/A</v>
      </c>
    </row>
    <row r="920" spans="1:11" ht="15.75" thickBot="1" x14ac:dyDescent="0.3">
      <c r="A920" s="6"/>
      <c r="B920" s="5"/>
      <c r="C920" s="5"/>
      <c r="D920" s="5"/>
      <c r="E920" s="7"/>
      <c r="G920" s="6"/>
      <c r="H920" s="5"/>
      <c r="I920" s="5"/>
      <c r="J920" s="5"/>
      <c r="K920" s="7"/>
    </row>
    <row r="921" spans="1:11" ht="18" customHeight="1" thickBot="1" x14ac:dyDescent="0.3">
      <c r="A921" s="6" t="s">
        <v>4</v>
      </c>
      <c r="B921" s="5"/>
      <c r="C921" s="166" t="e">
        <f>"Function Code: "&amp;VLOOKUP(E902,INVENTORY!$A$2:$Q$92,14,FALSE)</f>
        <v>#N/A</v>
      </c>
      <c r="D921" s="167"/>
      <c r="E921" s="168"/>
      <c r="G921" s="6" t="s">
        <v>4</v>
      </c>
      <c r="H921" s="5"/>
      <c r="I921" s="166" t="e">
        <f>"Function Code: "&amp;VLOOKUP(K902,INVENTORY!$A$2:$Q$92,14,FALSE)</f>
        <v>#N/A</v>
      </c>
      <c r="J921" s="167"/>
      <c r="K921" s="168"/>
    </row>
    <row r="922" spans="1:11" ht="15" customHeight="1" thickBot="1" x14ac:dyDescent="0.3">
      <c r="A922" s="6"/>
      <c r="B922" s="5"/>
      <c r="C922" s="169"/>
      <c r="D922" s="170"/>
      <c r="E922" s="171"/>
      <c r="G922" s="6"/>
      <c r="H922" s="5"/>
      <c r="I922" s="169"/>
      <c r="J922" s="170"/>
      <c r="K922" s="171"/>
    </row>
    <row r="923" spans="1:11" ht="15" customHeight="1" thickBot="1" x14ac:dyDescent="0.3">
      <c r="A923" s="6"/>
      <c r="B923" s="5"/>
      <c r="C923" s="169" t="e">
        <f>"Cosmetic Code: "&amp;VLOOKUP(E902,INVENTORY!$A$2:$Q$92,15,FALSE)</f>
        <v>#N/A</v>
      </c>
      <c r="D923" s="170"/>
      <c r="E923" s="171"/>
      <c r="G923" s="6"/>
      <c r="H923" s="5"/>
      <c r="I923" s="169" t="e">
        <f>"Cosmetic Code: "&amp;VLOOKUP(K902,INVENTORY!$A$2:$Q$92,15,FALSE)</f>
        <v>#N/A</v>
      </c>
      <c r="J923" s="170"/>
      <c r="K923" s="171"/>
    </row>
    <row r="924" spans="1:11" ht="15" customHeight="1" x14ac:dyDescent="0.25">
      <c r="A924" s="6"/>
      <c r="B924" s="5"/>
      <c r="C924" s="15"/>
      <c r="D924" s="16"/>
      <c r="E924" s="17"/>
      <c r="G924" s="6"/>
      <c r="H924" s="5"/>
      <c r="I924" s="15"/>
      <c r="J924" s="16"/>
      <c r="K924" s="17"/>
    </row>
    <row r="925" spans="1:11" ht="15" customHeight="1" x14ac:dyDescent="0.25">
      <c r="A925" s="4" t="s">
        <v>3</v>
      </c>
      <c r="B925" s="14" t="s">
        <v>2</v>
      </c>
      <c r="C925" s="15"/>
      <c r="D925" s="16"/>
      <c r="E925" s="17"/>
      <c r="G925" s="4" t="s">
        <v>3</v>
      </c>
      <c r="H925" s="14" t="s">
        <v>2</v>
      </c>
      <c r="I925" s="15"/>
      <c r="J925" s="16"/>
      <c r="K925" s="17"/>
    </row>
    <row r="926" spans="1:11" ht="15.75" customHeight="1" thickBot="1" x14ac:dyDescent="0.3">
      <c r="A926" s="12" t="s">
        <v>1</v>
      </c>
      <c r="B926" s="13" t="s">
        <v>1</v>
      </c>
      <c r="C926" s="18"/>
      <c r="D926" s="19"/>
      <c r="E926" s="20"/>
      <c r="G926" s="12" t="s">
        <v>1</v>
      </c>
      <c r="H926" s="13" t="s">
        <v>1</v>
      </c>
      <c r="I926" s="18"/>
      <c r="J926" s="19"/>
      <c r="K926" s="20"/>
    </row>
    <row r="927" spans="1:11" ht="15.75" thickBot="1" x14ac:dyDescent="0.3">
      <c r="A927" s="3" t="s">
        <v>0</v>
      </c>
      <c r="B927" s="2" t="s">
        <v>0</v>
      </c>
      <c r="C927" s="1"/>
      <c r="D927" s="172" t="s">
        <v>119</v>
      </c>
      <c r="E927" s="173"/>
      <c r="G927" s="3" t="s">
        <v>0</v>
      </c>
      <c r="H927" s="2" t="s">
        <v>0</v>
      </c>
      <c r="I927" s="1"/>
      <c r="J927" s="172" t="s">
        <v>119</v>
      </c>
      <c r="K927" s="173"/>
    </row>
    <row r="928" spans="1:11" ht="15.75" thickBot="1" x14ac:dyDescent="0.3"/>
    <row r="929" spans="1:11" ht="15" customHeight="1" x14ac:dyDescent="0.25">
      <c r="A929" s="176" t="s">
        <v>105</v>
      </c>
      <c r="B929" s="177"/>
      <c r="C929" s="177"/>
      <c r="D929" s="177"/>
      <c r="E929" s="178"/>
      <c r="G929" s="176" t="s">
        <v>105</v>
      </c>
      <c r="H929" s="177"/>
      <c r="I929" s="177"/>
      <c r="J929" s="177"/>
      <c r="K929" s="178"/>
    </row>
    <row r="930" spans="1:11" ht="15.75" customHeight="1" thickBot="1" x14ac:dyDescent="0.3">
      <c r="A930" s="179"/>
      <c r="B930" s="180"/>
      <c r="C930" s="180"/>
      <c r="D930" s="180"/>
      <c r="E930" s="181"/>
      <c r="G930" s="179"/>
      <c r="H930" s="180"/>
      <c r="I930" s="180"/>
      <c r="J930" s="180"/>
      <c r="K930" s="181"/>
    </row>
    <row r="931" spans="1:11" ht="15.75" customHeight="1" thickBot="1" x14ac:dyDescent="0.3">
      <c r="A931" s="11"/>
      <c r="B931" s="10"/>
      <c r="C931" s="10"/>
      <c r="D931" s="33" t="s">
        <v>42</v>
      </c>
      <c r="E931" s="42">
        <f>E873+1</f>
        <v>17</v>
      </c>
      <c r="G931" s="11"/>
      <c r="H931" s="10"/>
      <c r="I931" s="10"/>
      <c r="J931" s="33" t="s">
        <v>42</v>
      </c>
      <c r="K931" s="42">
        <f>'Data-PULLDOWNS'!$B$3+E931</f>
        <v>18</v>
      </c>
    </row>
    <row r="932" spans="1:11" ht="19.5" customHeight="1" x14ac:dyDescent="0.25">
      <c r="A932" s="34" t="s">
        <v>11</v>
      </c>
      <c r="B932" s="35" t="s">
        <v>15</v>
      </c>
      <c r="C932" s="36" t="s">
        <v>12</v>
      </c>
      <c r="D932" s="37">
        <f ca="1">NOW()</f>
        <v>45945.548046875003</v>
      </c>
      <c r="E932" s="38"/>
      <c r="G932" s="34" t="s">
        <v>11</v>
      </c>
      <c r="H932" s="35" t="s">
        <v>15</v>
      </c>
      <c r="I932" s="36" t="s">
        <v>12</v>
      </c>
      <c r="J932" s="37">
        <f ca="1">NOW()</f>
        <v>45945.548046875003</v>
      </c>
      <c r="K932" s="38"/>
    </row>
    <row r="933" spans="1:11" ht="15.95" customHeight="1" x14ac:dyDescent="0.25">
      <c r="A933" s="34" t="s">
        <v>39</v>
      </c>
      <c r="B933" s="35" t="s">
        <v>103</v>
      </c>
      <c r="C933" s="39" t="s">
        <v>38</v>
      </c>
      <c r="D933" s="40" t="e">
        <f>VLOOKUP(E931,INVENTORY!$A$2:$N$92,10,FALSE)</f>
        <v>#N/A</v>
      </c>
      <c r="E933" s="38"/>
      <c r="G933" s="34" t="s">
        <v>39</v>
      </c>
      <c r="H933" s="35" t="s">
        <v>103</v>
      </c>
      <c r="I933" s="39" t="s">
        <v>38</v>
      </c>
      <c r="J933" s="40" t="e">
        <f>VLOOKUP(K931,INVENTORY!$A$2:$N$92,10,FALSE)</f>
        <v>#N/A</v>
      </c>
      <c r="K933" s="38"/>
    </row>
    <row r="934" spans="1:11" ht="15.95" customHeight="1" x14ac:dyDescent="0.25">
      <c r="A934" s="34" t="str">
        <f>"Make: "</f>
        <v xml:space="preserve">Make: </v>
      </c>
      <c r="B934" s="35" t="e">
        <f>VLOOKUP(E931,INVENTORY!$A$2:$N$92,2,FALSE)</f>
        <v>#N/A</v>
      </c>
      <c r="C934" s="36" t="str">
        <f>"Model: "</f>
        <v xml:space="preserve">Model: </v>
      </c>
      <c r="D934" s="40" t="e">
        <f>VLOOKUP(E931,INVENTORY!$A$2:$N$92,3,FALSE)</f>
        <v>#N/A</v>
      </c>
      <c r="E934" s="38"/>
      <c r="G934" s="34" t="str">
        <f>"Make: "</f>
        <v xml:space="preserve">Make: </v>
      </c>
      <c r="H934" s="35" t="e">
        <f>VLOOKUP(K931,INVENTORY!$A$2:$N$92,2,FALSE)</f>
        <v>#N/A</v>
      </c>
      <c r="I934" s="36" t="str">
        <f>"Model: "</f>
        <v xml:space="preserve">Model: </v>
      </c>
      <c r="J934" s="40" t="e">
        <f>VLOOKUP(K931,INVENTORY!$A$2:$N$92,3,FALSE)</f>
        <v>#N/A</v>
      </c>
      <c r="K934" s="38"/>
    </row>
    <row r="935" spans="1:11" ht="15.95" customHeight="1" x14ac:dyDescent="0.25">
      <c r="A935" s="34" t="str">
        <f>"CPU/Speed: "</f>
        <v xml:space="preserve">CPU/Speed: </v>
      </c>
      <c r="B935" s="35" t="e">
        <f>VLOOKUP(E931,INVENTORY!$A$2:$N$92,4,FALSE)&amp;" / "&amp;VLOOKUP(E931,INVENTORY!$A$2:$N$92,5,FALSE)&amp;"GHz"</f>
        <v>#N/A</v>
      </c>
      <c r="C935" s="36"/>
      <c r="D935" s="36" t="str">
        <f>"Memory: "</f>
        <v xml:space="preserve">Memory: </v>
      </c>
      <c r="E935" s="41" t="e">
        <f>VLOOKUP(E931,INVENTORY!$A$2:$N$92,6,FALSE)</f>
        <v>#N/A</v>
      </c>
      <c r="G935" s="34" t="str">
        <f>"CPU/Speed: "</f>
        <v xml:space="preserve">CPU/Speed: </v>
      </c>
      <c r="H935" s="35" t="e">
        <f>VLOOKUP(K931,INVENTORY!$A$2:$N$92,4,FALSE)&amp;" / "&amp;VLOOKUP(K931,INVENTORY!$A$2:$N$92,5,FALSE)&amp;"GHz"</f>
        <v>#N/A</v>
      </c>
      <c r="I935" s="36"/>
      <c r="J935" s="36" t="str">
        <f>"Memory: "</f>
        <v xml:space="preserve">Memory: </v>
      </c>
      <c r="K935" s="71" t="e">
        <f>VLOOKUP(K931,INVENTORY!$A$2:$N$92,6,FALSE)</f>
        <v>#N/A</v>
      </c>
    </row>
    <row r="936" spans="1:11" ht="6.95" customHeight="1" x14ac:dyDescent="0.25">
      <c r="A936" s="6"/>
      <c r="B936" s="5"/>
      <c r="C936" s="5"/>
      <c r="D936" s="5"/>
      <c r="E936" s="7"/>
      <c r="G936" s="6"/>
      <c r="H936" s="5"/>
      <c r="I936" s="5"/>
      <c r="J936" s="5"/>
      <c r="K936" s="7"/>
    </row>
    <row r="937" spans="1:11" x14ac:dyDescent="0.25">
      <c r="A937" s="182" t="s">
        <v>10</v>
      </c>
      <c r="B937" s="183"/>
      <c r="C937" s="83" t="s">
        <v>1</v>
      </c>
      <c r="D937" s="83" t="s">
        <v>9</v>
      </c>
      <c r="E937" s="68" t="s">
        <v>8</v>
      </c>
      <c r="G937" s="182" t="s">
        <v>10</v>
      </c>
      <c r="H937" s="183"/>
      <c r="I937" s="83" t="s">
        <v>1</v>
      </c>
      <c r="J937" s="83" t="s">
        <v>9</v>
      </c>
      <c r="K937" s="68" t="s">
        <v>8</v>
      </c>
    </row>
    <row r="938" spans="1:11" x14ac:dyDescent="0.25">
      <c r="A938" s="174" t="s">
        <v>96</v>
      </c>
      <c r="B938" s="175"/>
      <c r="C938" s="82" t="s">
        <v>13</v>
      </c>
      <c r="D938" s="9"/>
      <c r="E938" s="8"/>
      <c r="G938" s="174" t="s">
        <v>96</v>
      </c>
      <c r="H938" s="175"/>
      <c r="I938" s="82" t="s">
        <v>13</v>
      </c>
      <c r="J938" s="9"/>
      <c r="K938" s="8"/>
    </row>
    <row r="939" spans="1:11" x14ac:dyDescent="0.25">
      <c r="A939" s="174" t="s">
        <v>98</v>
      </c>
      <c r="B939" s="175"/>
      <c r="C939" s="82" t="s">
        <v>13</v>
      </c>
      <c r="D939" s="9"/>
      <c r="E939" s="8"/>
      <c r="G939" s="174" t="s">
        <v>98</v>
      </c>
      <c r="H939" s="175"/>
      <c r="I939" s="82" t="s">
        <v>13</v>
      </c>
      <c r="J939" s="9"/>
      <c r="K939" s="8"/>
    </row>
    <row r="940" spans="1:11" x14ac:dyDescent="0.25">
      <c r="A940" s="174" t="s">
        <v>97</v>
      </c>
      <c r="B940" s="175"/>
      <c r="C940" s="82" t="s">
        <v>13</v>
      </c>
      <c r="D940" s="9"/>
      <c r="E940" s="8"/>
      <c r="G940" s="174" t="s">
        <v>97</v>
      </c>
      <c r="H940" s="175"/>
      <c r="I940" s="82" t="s">
        <v>13</v>
      </c>
      <c r="J940" s="9"/>
      <c r="K940" s="8"/>
    </row>
    <row r="941" spans="1:11" x14ac:dyDescent="0.25">
      <c r="A941" s="174" t="s">
        <v>7</v>
      </c>
      <c r="B941" s="175"/>
      <c r="C941" s="82" t="s">
        <v>13</v>
      </c>
      <c r="D941" s="9"/>
      <c r="E941" s="8"/>
      <c r="G941" s="174" t="s">
        <v>7</v>
      </c>
      <c r="H941" s="175"/>
      <c r="I941" s="82" t="s">
        <v>13</v>
      </c>
      <c r="J941" s="9"/>
      <c r="K941" s="8"/>
    </row>
    <row r="942" spans="1:11" x14ac:dyDescent="0.25">
      <c r="A942" s="174" t="s">
        <v>99</v>
      </c>
      <c r="B942" s="175"/>
      <c r="C942" s="82" t="s">
        <v>13</v>
      </c>
      <c r="D942" s="9"/>
      <c r="E942" s="8"/>
      <c r="G942" s="174" t="s">
        <v>99</v>
      </c>
      <c r="H942" s="175"/>
      <c r="I942" s="82" t="s">
        <v>13</v>
      </c>
      <c r="J942" s="9"/>
      <c r="K942" s="8"/>
    </row>
    <row r="943" spans="1:11" x14ac:dyDescent="0.25">
      <c r="A943" s="174" t="s">
        <v>6</v>
      </c>
      <c r="B943" s="175"/>
      <c r="C943" s="82" t="s">
        <v>13</v>
      </c>
      <c r="D943" s="9"/>
      <c r="E943" s="8"/>
      <c r="G943" s="174" t="s">
        <v>6</v>
      </c>
      <c r="H943" s="175"/>
      <c r="I943" s="82" t="s">
        <v>13</v>
      </c>
      <c r="J943" s="9"/>
      <c r="K943" s="8"/>
    </row>
    <row r="944" spans="1:11" x14ac:dyDescent="0.25">
      <c r="A944" s="174"/>
      <c r="B944" s="175"/>
      <c r="C944" s="82"/>
      <c r="D944" s="9"/>
      <c r="E944" s="8"/>
      <c r="G944" s="174"/>
      <c r="H944" s="175"/>
      <c r="I944" s="82"/>
      <c r="J944" s="9"/>
      <c r="K944" s="8"/>
    </row>
    <row r="945" spans="1:11" x14ac:dyDescent="0.25">
      <c r="A945" s="174"/>
      <c r="B945" s="175"/>
      <c r="C945" s="82"/>
      <c r="D945" s="9"/>
      <c r="E945" s="8"/>
      <c r="G945" s="174"/>
      <c r="H945" s="175"/>
      <c r="I945" s="82"/>
      <c r="J945" s="9"/>
      <c r="K945" s="8"/>
    </row>
    <row r="946" spans="1:11" ht="15.75" thickBot="1" x14ac:dyDescent="0.3">
      <c r="A946" s="163" t="s">
        <v>14</v>
      </c>
      <c r="B946" s="164"/>
      <c r="C946" s="164"/>
      <c r="D946" s="164"/>
      <c r="E946" s="165"/>
      <c r="G946" s="163" t="s">
        <v>14</v>
      </c>
      <c r="H946" s="164"/>
      <c r="I946" s="164"/>
      <c r="J946" s="164"/>
      <c r="K946" s="165"/>
    </row>
    <row r="947" spans="1:11" ht="21.75" customHeight="1" x14ac:dyDescent="0.25">
      <c r="A947" s="69" t="s">
        <v>101</v>
      </c>
      <c r="B947" s="69" t="s">
        <v>5</v>
      </c>
      <c r="C947" s="69" t="s">
        <v>100</v>
      </c>
      <c r="D947" s="69" t="s">
        <v>108</v>
      </c>
      <c r="E947" s="69" t="s">
        <v>95</v>
      </c>
      <c r="G947" s="69" t="s">
        <v>101</v>
      </c>
      <c r="H947" s="69" t="s">
        <v>5</v>
      </c>
      <c r="I947" s="69" t="s">
        <v>100</v>
      </c>
      <c r="J947" s="69" t="s">
        <v>108</v>
      </c>
      <c r="K947" s="69" t="s">
        <v>95</v>
      </c>
    </row>
    <row r="948" spans="1:11" ht="15.75" thickBot="1" x14ac:dyDescent="0.3">
      <c r="A948" s="70"/>
      <c r="B948" s="70"/>
      <c r="C948" s="70" t="e">
        <f>VLOOKUP(E931,INVENTORY!$A$2:$N$92,7,FALSE)</f>
        <v>#N/A</v>
      </c>
      <c r="D948" s="70" t="e">
        <f>VLOOKUP(E931,INVENTORY!$A$2:$N$92,8,FALSE)</f>
        <v>#N/A</v>
      </c>
      <c r="E948" s="70" t="e">
        <f>VLOOKUP(E931,INVENTORY!$A$2:$N$92,9,FALSE)</f>
        <v>#N/A</v>
      </c>
      <c r="G948" s="70"/>
      <c r="H948" s="70"/>
      <c r="I948" s="70" t="e">
        <f>VLOOKUP(K931,INVENTORY!$A$2:$N$92,7,FALSE)</f>
        <v>#N/A</v>
      </c>
      <c r="J948" s="70" t="e">
        <f>VLOOKUP(K931,INVENTORY!$A$2:$N$92,8,FALSE)</f>
        <v>#N/A</v>
      </c>
      <c r="K948" s="70" t="e">
        <f>VLOOKUP(K931,INVENTORY!$A$2:$N$92,9,FALSE)</f>
        <v>#N/A</v>
      </c>
    </row>
    <row r="949" spans="1:11" ht="15.75" thickBot="1" x14ac:dyDescent="0.3">
      <c r="A949" s="6"/>
      <c r="B949" s="5"/>
      <c r="C949" s="5"/>
      <c r="D949" s="5"/>
      <c r="E949" s="7"/>
      <c r="G949" s="6"/>
      <c r="H949" s="5"/>
      <c r="I949" s="5"/>
      <c r="J949" s="5"/>
      <c r="K949" s="7"/>
    </row>
    <row r="950" spans="1:11" ht="18" customHeight="1" thickBot="1" x14ac:dyDescent="0.3">
      <c r="A950" s="6" t="s">
        <v>4</v>
      </c>
      <c r="B950" s="5"/>
      <c r="C950" s="166" t="e">
        <f>"Function Code: "&amp;VLOOKUP(E931,INVENTORY!$A$2:$Q$92,14,FALSE)</f>
        <v>#N/A</v>
      </c>
      <c r="D950" s="167"/>
      <c r="E950" s="168"/>
      <c r="G950" s="6" t="s">
        <v>4</v>
      </c>
      <c r="H950" s="5"/>
      <c r="I950" s="166" t="e">
        <f>"Function Code: "&amp;VLOOKUP(K931,INVENTORY!$A$2:$Q$92,14,FALSE)</f>
        <v>#N/A</v>
      </c>
      <c r="J950" s="167"/>
      <c r="K950" s="168"/>
    </row>
    <row r="951" spans="1:11" ht="15" customHeight="1" thickBot="1" x14ac:dyDescent="0.3">
      <c r="A951" s="6"/>
      <c r="B951" s="5"/>
      <c r="C951" s="169"/>
      <c r="D951" s="170"/>
      <c r="E951" s="171"/>
      <c r="G951" s="6"/>
      <c r="H951" s="5"/>
      <c r="I951" s="169"/>
      <c r="J951" s="170"/>
      <c r="K951" s="171"/>
    </row>
    <row r="952" spans="1:11" ht="15" customHeight="1" thickBot="1" x14ac:dyDescent="0.3">
      <c r="A952" s="6"/>
      <c r="B952" s="5"/>
      <c r="C952" s="169" t="e">
        <f>"Cosmetic Code: "&amp;VLOOKUP(E931,INVENTORY!$A$2:$Q$92,15,FALSE)</f>
        <v>#N/A</v>
      </c>
      <c r="D952" s="170"/>
      <c r="E952" s="171"/>
      <c r="G952" s="6"/>
      <c r="H952" s="5"/>
      <c r="I952" s="169" t="e">
        <f>"Cosmetic Code: "&amp;VLOOKUP(K931,INVENTORY!$A$2:$Q$92,15,FALSE)</f>
        <v>#N/A</v>
      </c>
      <c r="J952" s="170"/>
      <c r="K952" s="171"/>
    </row>
    <row r="953" spans="1:11" ht="15" customHeight="1" x14ac:dyDescent="0.25">
      <c r="A953" s="6"/>
      <c r="B953" s="5"/>
      <c r="C953" s="15"/>
      <c r="D953" s="16"/>
      <c r="E953" s="17"/>
      <c r="G953" s="6"/>
      <c r="H953" s="5"/>
      <c r="I953" s="15"/>
      <c r="J953" s="16"/>
      <c r="K953" s="17"/>
    </row>
    <row r="954" spans="1:11" ht="15" customHeight="1" x14ac:dyDescent="0.25">
      <c r="A954" s="4" t="s">
        <v>3</v>
      </c>
      <c r="B954" s="14" t="s">
        <v>2</v>
      </c>
      <c r="C954" s="15"/>
      <c r="D954" s="16"/>
      <c r="E954" s="17"/>
      <c r="G954" s="4" t="s">
        <v>3</v>
      </c>
      <c r="H954" s="14" t="s">
        <v>2</v>
      </c>
      <c r="I954" s="15"/>
      <c r="J954" s="16"/>
      <c r="K954" s="17"/>
    </row>
    <row r="955" spans="1:11" ht="15.75" customHeight="1" thickBot="1" x14ac:dyDescent="0.3">
      <c r="A955" s="12" t="s">
        <v>1</v>
      </c>
      <c r="B955" s="13" t="s">
        <v>1</v>
      </c>
      <c r="C955" s="18"/>
      <c r="D955" s="19"/>
      <c r="E955" s="20"/>
      <c r="G955" s="12" t="s">
        <v>1</v>
      </c>
      <c r="H955" s="13" t="s">
        <v>1</v>
      </c>
      <c r="I955" s="18"/>
      <c r="J955" s="19"/>
      <c r="K955" s="20"/>
    </row>
    <row r="956" spans="1:11" ht="15.75" thickBot="1" x14ac:dyDescent="0.3">
      <c r="A956" s="3" t="s">
        <v>0</v>
      </c>
      <c r="B956" s="2" t="s">
        <v>0</v>
      </c>
      <c r="C956" s="1"/>
      <c r="D956" s="172" t="s">
        <v>119</v>
      </c>
      <c r="E956" s="173"/>
      <c r="G956" s="3" t="s">
        <v>0</v>
      </c>
      <c r="H956" s="2" t="s">
        <v>0</v>
      </c>
      <c r="I956" s="1"/>
      <c r="J956" s="172" t="s">
        <v>119</v>
      </c>
      <c r="K956" s="173"/>
    </row>
    <row r="957" spans="1:11" ht="47.25" customHeight="1" thickBot="1" x14ac:dyDescent="0.3"/>
    <row r="958" spans="1:11" ht="15" customHeight="1" x14ac:dyDescent="0.25">
      <c r="A958" s="176" t="s">
        <v>105</v>
      </c>
      <c r="B958" s="177"/>
      <c r="C958" s="177"/>
      <c r="D958" s="177"/>
      <c r="E958" s="178"/>
      <c r="G958" s="176" t="s">
        <v>105</v>
      </c>
      <c r="H958" s="177"/>
      <c r="I958" s="177"/>
      <c r="J958" s="177"/>
      <c r="K958" s="178"/>
    </row>
    <row r="959" spans="1:11" ht="15.75" customHeight="1" thickBot="1" x14ac:dyDescent="0.3">
      <c r="A959" s="179"/>
      <c r="B959" s="180"/>
      <c r="C959" s="180"/>
      <c r="D959" s="180"/>
      <c r="E959" s="181"/>
      <c r="G959" s="179"/>
      <c r="H959" s="180"/>
      <c r="I959" s="180"/>
      <c r="J959" s="180"/>
      <c r="K959" s="181"/>
    </row>
    <row r="960" spans="1:11" ht="15.75" customHeight="1" thickBot="1" x14ac:dyDescent="0.3">
      <c r="A960" s="11"/>
      <c r="B960" s="10"/>
      <c r="C960" s="10"/>
      <c r="D960" s="33" t="s">
        <v>42</v>
      </c>
      <c r="E960" s="42">
        <f>'Data-PULLDOWNS'!$B$3*2+E931</f>
        <v>19</v>
      </c>
      <c r="G960" s="11"/>
      <c r="H960" s="10"/>
      <c r="I960" s="10"/>
      <c r="J960" s="33" t="s">
        <v>42</v>
      </c>
      <c r="K960" s="42">
        <f>'Data-PULLDOWNS'!$B$3*3+E931</f>
        <v>20</v>
      </c>
    </row>
    <row r="961" spans="1:11" ht="19.5" customHeight="1" x14ac:dyDescent="0.25">
      <c r="A961" s="34" t="s">
        <v>11</v>
      </c>
      <c r="B961" s="35" t="s">
        <v>15</v>
      </c>
      <c r="C961" s="36" t="s">
        <v>12</v>
      </c>
      <c r="D961" s="37">
        <f ca="1">NOW()</f>
        <v>45945.548046875003</v>
      </c>
      <c r="E961" s="38"/>
      <c r="G961" s="34" t="s">
        <v>11</v>
      </c>
      <c r="H961" s="35" t="s">
        <v>15</v>
      </c>
      <c r="I961" s="36" t="s">
        <v>12</v>
      </c>
      <c r="J961" s="37">
        <f ca="1">NOW()</f>
        <v>45945.548046875003</v>
      </c>
      <c r="K961" s="38"/>
    </row>
    <row r="962" spans="1:11" ht="15.95" customHeight="1" x14ac:dyDescent="0.25">
      <c r="A962" s="34" t="s">
        <v>39</v>
      </c>
      <c r="B962" s="35" t="s">
        <v>103</v>
      </c>
      <c r="C962" s="39" t="s">
        <v>38</v>
      </c>
      <c r="D962" s="40" t="e">
        <f>VLOOKUP(E960,INVENTORY!$A$2:$N$92,10,FALSE)</f>
        <v>#N/A</v>
      </c>
      <c r="E962" s="38"/>
      <c r="G962" s="34" t="s">
        <v>39</v>
      </c>
      <c r="H962" s="35" t="s">
        <v>103</v>
      </c>
      <c r="I962" s="39" t="s">
        <v>38</v>
      </c>
      <c r="J962" s="40" t="e">
        <f>VLOOKUP(K960,INVENTORY!$A$2:$N$92,10,FALSE)</f>
        <v>#N/A</v>
      </c>
      <c r="K962" s="38"/>
    </row>
    <row r="963" spans="1:11" ht="15.95" customHeight="1" x14ac:dyDescent="0.25">
      <c r="A963" s="34" t="str">
        <f>"Make: "</f>
        <v xml:space="preserve">Make: </v>
      </c>
      <c r="B963" s="35" t="e">
        <f>VLOOKUP(E960,INVENTORY!$A$2:$N$92,2,FALSE)</f>
        <v>#N/A</v>
      </c>
      <c r="C963" s="36" t="str">
        <f>"Model: "</f>
        <v xml:space="preserve">Model: </v>
      </c>
      <c r="D963" s="40" t="e">
        <f>VLOOKUP(E960,INVENTORY!$A$2:$N$92,3,FALSE)</f>
        <v>#N/A</v>
      </c>
      <c r="E963" s="38"/>
      <c r="G963" s="34" t="str">
        <f>"Make: "</f>
        <v xml:space="preserve">Make: </v>
      </c>
      <c r="H963" s="35" t="e">
        <f>VLOOKUP(K960,INVENTORY!$A$2:$N$92,2,FALSE)</f>
        <v>#N/A</v>
      </c>
      <c r="I963" s="36" t="str">
        <f>"Model: "</f>
        <v xml:space="preserve">Model: </v>
      </c>
      <c r="J963" s="40" t="e">
        <f>VLOOKUP(K960,INVENTORY!$A$2:$N$92,3,FALSE)</f>
        <v>#N/A</v>
      </c>
      <c r="K963" s="38"/>
    </row>
    <row r="964" spans="1:11" ht="15.95" customHeight="1" x14ac:dyDescent="0.25">
      <c r="A964" s="34" t="str">
        <f>"CPU/Speed: "</f>
        <v xml:space="preserve">CPU/Speed: </v>
      </c>
      <c r="B964" s="35" t="e">
        <f>VLOOKUP(E960,INVENTORY!$A$2:$N$92,4,FALSE)&amp;" / "&amp;VLOOKUP(E960,INVENTORY!$A$2:$N$92,5,FALSE)&amp;"GHz"</f>
        <v>#N/A</v>
      </c>
      <c r="C964" s="36"/>
      <c r="D964" s="36" t="str">
        <f>"Memory: "</f>
        <v xml:space="preserve">Memory: </v>
      </c>
      <c r="E964" s="71" t="e">
        <f>VLOOKUP(E960,INVENTORY!$A$2:$N$92,6,FALSE)</f>
        <v>#N/A</v>
      </c>
      <c r="G964" s="34" t="str">
        <f>"CPU/Speed: "</f>
        <v xml:space="preserve">CPU/Speed: </v>
      </c>
      <c r="H964" s="35" t="e">
        <f>VLOOKUP(K960,INVENTORY!$A$2:$N$92,4,FALSE)&amp;" / "&amp;VLOOKUP(K960,INVENTORY!$A$2:$N$92,5,FALSE)&amp;"GHz"</f>
        <v>#N/A</v>
      </c>
      <c r="I964" s="36"/>
      <c r="J964" s="36" t="str">
        <f>"Memory: "</f>
        <v xml:space="preserve">Memory: </v>
      </c>
      <c r="K964" s="71" t="e">
        <f>VLOOKUP(K960,INVENTORY!$A$2:$N$92,6,FALSE)</f>
        <v>#N/A</v>
      </c>
    </row>
    <row r="965" spans="1:11" ht="6.95" customHeight="1" x14ac:dyDescent="0.25">
      <c r="A965" s="6"/>
      <c r="B965" s="5"/>
      <c r="C965" s="5"/>
      <c r="D965" s="5"/>
      <c r="E965" s="7"/>
      <c r="G965" s="6"/>
      <c r="H965" s="5"/>
      <c r="I965" s="5"/>
      <c r="J965" s="5"/>
      <c r="K965" s="7"/>
    </row>
    <row r="966" spans="1:11" x14ac:dyDescent="0.25">
      <c r="A966" s="182" t="s">
        <v>10</v>
      </c>
      <c r="B966" s="183"/>
      <c r="C966" s="83" t="s">
        <v>1</v>
      </c>
      <c r="D966" s="83" t="s">
        <v>9</v>
      </c>
      <c r="E966" s="68" t="s">
        <v>8</v>
      </c>
      <c r="G966" s="182" t="s">
        <v>10</v>
      </c>
      <c r="H966" s="183"/>
      <c r="I966" s="83" t="s">
        <v>1</v>
      </c>
      <c r="J966" s="83" t="s">
        <v>9</v>
      </c>
      <c r="K966" s="68" t="s">
        <v>8</v>
      </c>
    </row>
    <row r="967" spans="1:11" x14ac:dyDescent="0.25">
      <c r="A967" s="174" t="s">
        <v>96</v>
      </c>
      <c r="B967" s="175"/>
      <c r="C967" s="82" t="s">
        <v>13</v>
      </c>
      <c r="D967" s="9"/>
      <c r="E967" s="8"/>
      <c r="G967" s="174" t="s">
        <v>96</v>
      </c>
      <c r="H967" s="175"/>
      <c r="I967" s="82" t="s">
        <v>13</v>
      </c>
      <c r="J967" s="9"/>
      <c r="K967" s="8"/>
    </row>
    <row r="968" spans="1:11" x14ac:dyDescent="0.25">
      <c r="A968" s="174" t="s">
        <v>98</v>
      </c>
      <c r="B968" s="175"/>
      <c r="C968" s="82" t="s">
        <v>13</v>
      </c>
      <c r="D968" s="9"/>
      <c r="E968" s="8"/>
      <c r="G968" s="174" t="s">
        <v>98</v>
      </c>
      <c r="H968" s="175"/>
      <c r="I968" s="82" t="s">
        <v>13</v>
      </c>
      <c r="J968" s="9"/>
      <c r="K968" s="8"/>
    </row>
    <row r="969" spans="1:11" x14ac:dyDescent="0.25">
      <c r="A969" s="174" t="s">
        <v>97</v>
      </c>
      <c r="B969" s="175"/>
      <c r="C969" s="82" t="s">
        <v>13</v>
      </c>
      <c r="D969" s="9"/>
      <c r="E969" s="8"/>
      <c r="G969" s="174" t="s">
        <v>97</v>
      </c>
      <c r="H969" s="175"/>
      <c r="I969" s="82" t="s">
        <v>13</v>
      </c>
      <c r="J969" s="9"/>
      <c r="K969" s="8"/>
    </row>
    <row r="970" spans="1:11" x14ac:dyDescent="0.25">
      <c r="A970" s="174" t="s">
        <v>7</v>
      </c>
      <c r="B970" s="175"/>
      <c r="C970" s="82" t="s">
        <v>13</v>
      </c>
      <c r="D970" s="9"/>
      <c r="E970" s="8"/>
      <c r="G970" s="174" t="s">
        <v>7</v>
      </c>
      <c r="H970" s="175"/>
      <c r="I970" s="82" t="s">
        <v>13</v>
      </c>
      <c r="J970" s="9"/>
      <c r="K970" s="8"/>
    </row>
    <row r="971" spans="1:11" x14ac:dyDescent="0.25">
      <c r="A971" s="174" t="s">
        <v>99</v>
      </c>
      <c r="B971" s="175"/>
      <c r="C971" s="82" t="s">
        <v>13</v>
      </c>
      <c r="D971" s="9"/>
      <c r="E971" s="8"/>
      <c r="G971" s="174" t="s">
        <v>99</v>
      </c>
      <c r="H971" s="175"/>
      <c r="I971" s="82" t="s">
        <v>13</v>
      </c>
      <c r="J971" s="9"/>
      <c r="K971" s="8"/>
    </row>
    <row r="972" spans="1:11" x14ac:dyDescent="0.25">
      <c r="A972" s="174" t="s">
        <v>6</v>
      </c>
      <c r="B972" s="175"/>
      <c r="C972" s="82" t="s">
        <v>13</v>
      </c>
      <c r="D972" s="9"/>
      <c r="E972" s="8"/>
      <c r="G972" s="174" t="s">
        <v>6</v>
      </c>
      <c r="H972" s="175"/>
      <c r="I972" s="82" t="s">
        <v>13</v>
      </c>
      <c r="J972" s="9"/>
      <c r="K972" s="8"/>
    </row>
    <row r="973" spans="1:11" x14ac:dyDescent="0.25">
      <c r="A973" s="174"/>
      <c r="B973" s="175"/>
      <c r="C973" s="82"/>
      <c r="D973" s="9"/>
      <c r="E973" s="8"/>
      <c r="G973" s="174"/>
      <c r="H973" s="175"/>
      <c r="I973" s="82"/>
      <c r="J973" s="9"/>
      <c r="K973" s="8"/>
    </row>
    <row r="974" spans="1:11" x14ac:dyDescent="0.25">
      <c r="A974" s="174"/>
      <c r="B974" s="175"/>
      <c r="C974" s="82"/>
      <c r="D974" s="9"/>
      <c r="E974" s="8"/>
      <c r="G974" s="174"/>
      <c r="H974" s="175"/>
      <c r="I974" s="82"/>
      <c r="J974" s="9"/>
      <c r="K974" s="8"/>
    </row>
    <row r="975" spans="1:11" ht="15.75" thickBot="1" x14ac:dyDescent="0.3">
      <c r="A975" s="163" t="s">
        <v>14</v>
      </c>
      <c r="B975" s="164"/>
      <c r="C975" s="164"/>
      <c r="D975" s="164"/>
      <c r="E975" s="165"/>
      <c r="G975" s="163" t="s">
        <v>14</v>
      </c>
      <c r="H975" s="164"/>
      <c r="I975" s="164"/>
      <c r="J975" s="164"/>
      <c r="K975" s="165"/>
    </row>
    <row r="976" spans="1:11" ht="21.75" customHeight="1" x14ac:dyDescent="0.25">
      <c r="A976" s="69" t="s">
        <v>101</v>
      </c>
      <c r="B976" s="69" t="s">
        <v>5</v>
      </c>
      <c r="C976" s="69" t="s">
        <v>100</v>
      </c>
      <c r="D976" s="69" t="s">
        <v>108</v>
      </c>
      <c r="E976" s="69" t="s">
        <v>95</v>
      </c>
      <c r="G976" s="69" t="s">
        <v>101</v>
      </c>
      <c r="H976" s="69" t="s">
        <v>5</v>
      </c>
      <c r="I976" s="69" t="s">
        <v>100</v>
      </c>
      <c r="J976" s="69" t="s">
        <v>108</v>
      </c>
      <c r="K976" s="69" t="s">
        <v>95</v>
      </c>
    </row>
    <row r="977" spans="1:11" ht="15.75" thickBot="1" x14ac:dyDescent="0.3">
      <c r="A977" s="70"/>
      <c r="B977" s="70"/>
      <c r="C977" s="70" t="e">
        <f>VLOOKUP(E960,INVENTORY!$A$2:$N$92,7,FALSE)</f>
        <v>#N/A</v>
      </c>
      <c r="D977" s="70" t="e">
        <f>VLOOKUP(E960,INVENTORY!$A$2:$N$92,8,FALSE)</f>
        <v>#N/A</v>
      </c>
      <c r="E977" s="70" t="e">
        <f>VLOOKUP(E960,INVENTORY!$A$2:$N$92,9,FALSE)</f>
        <v>#N/A</v>
      </c>
      <c r="G977" s="70"/>
      <c r="H977" s="70"/>
      <c r="I977" s="70" t="e">
        <f>VLOOKUP(K960,INVENTORY!$A$2:$N$92,7,FALSE)</f>
        <v>#N/A</v>
      </c>
      <c r="J977" s="70" t="e">
        <f>VLOOKUP(K960,INVENTORY!$A$2:$N$92,8,FALSE)</f>
        <v>#N/A</v>
      </c>
      <c r="K977" s="70" t="e">
        <f>VLOOKUP(K960,INVENTORY!$A$2:$N$92,9,FALSE)</f>
        <v>#N/A</v>
      </c>
    </row>
    <row r="978" spans="1:11" ht="15.75" thickBot="1" x14ac:dyDescent="0.3">
      <c r="A978" s="6"/>
      <c r="B978" s="5"/>
      <c r="C978" s="5"/>
      <c r="D978" s="5"/>
      <c r="E978" s="7"/>
      <c r="G978" s="6"/>
      <c r="H978" s="5"/>
      <c r="I978" s="5"/>
      <c r="J978" s="5"/>
      <c r="K978" s="7"/>
    </row>
    <row r="979" spans="1:11" ht="18" customHeight="1" thickBot="1" x14ac:dyDescent="0.3">
      <c r="A979" s="6" t="s">
        <v>4</v>
      </c>
      <c r="B979" s="5"/>
      <c r="C979" s="166" t="e">
        <f>"Function Code: "&amp;VLOOKUP(E960,INVENTORY!$A$2:$Q$92,14,FALSE)</f>
        <v>#N/A</v>
      </c>
      <c r="D979" s="167"/>
      <c r="E979" s="168"/>
      <c r="G979" s="6" t="s">
        <v>4</v>
      </c>
      <c r="H979" s="5"/>
      <c r="I979" s="166" t="e">
        <f>"Function Code: "&amp;VLOOKUP(K960,INVENTORY!$A$2:$Q$92,14,FALSE)</f>
        <v>#N/A</v>
      </c>
      <c r="J979" s="167"/>
      <c r="K979" s="168"/>
    </row>
    <row r="980" spans="1:11" ht="15" customHeight="1" thickBot="1" x14ac:dyDescent="0.3">
      <c r="A980" s="6"/>
      <c r="B980" s="5"/>
      <c r="C980" s="169"/>
      <c r="D980" s="170"/>
      <c r="E980" s="171"/>
      <c r="G980" s="6"/>
      <c r="H980" s="5"/>
      <c r="I980" s="169"/>
      <c r="J980" s="170"/>
      <c r="K980" s="171"/>
    </row>
    <row r="981" spans="1:11" ht="15" customHeight="1" thickBot="1" x14ac:dyDescent="0.3">
      <c r="A981" s="6"/>
      <c r="B981" s="5"/>
      <c r="C981" s="169" t="e">
        <f>"Cosmetic Code: "&amp;VLOOKUP(E960,INVENTORY!$A$2:$Q$92,15,FALSE)</f>
        <v>#N/A</v>
      </c>
      <c r="D981" s="170"/>
      <c r="E981" s="171"/>
      <c r="G981" s="6"/>
      <c r="H981" s="5"/>
      <c r="I981" s="169" t="e">
        <f>"Cosmetic Code: "&amp;VLOOKUP(K960,INVENTORY!$A$2:$Q$92,15,FALSE)</f>
        <v>#N/A</v>
      </c>
      <c r="J981" s="170"/>
      <c r="K981" s="171"/>
    </row>
    <row r="982" spans="1:11" ht="15" customHeight="1" x14ac:dyDescent="0.25">
      <c r="A982" s="6"/>
      <c r="B982" s="5"/>
      <c r="C982" s="15"/>
      <c r="D982" s="16"/>
      <c r="E982" s="17"/>
      <c r="G982" s="6"/>
      <c r="H982" s="5"/>
      <c r="I982" s="15"/>
      <c r="J982" s="16"/>
      <c r="K982" s="17"/>
    </row>
    <row r="983" spans="1:11" ht="15" customHeight="1" x14ac:dyDescent="0.25">
      <c r="A983" s="4" t="s">
        <v>3</v>
      </c>
      <c r="B983" s="14" t="s">
        <v>2</v>
      </c>
      <c r="C983" s="15"/>
      <c r="D983" s="16"/>
      <c r="E983" s="17"/>
      <c r="G983" s="4" t="s">
        <v>3</v>
      </c>
      <c r="H983" s="14" t="s">
        <v>2</v>
      </c>
      <c r="I983" s="15"/>
      <c r="J983" s="16"/>
      <c r="K983" s="17"/>
    </row>
    <row r="984" spans="1:11" ht="15.75" customHeight="1" thickBot="1" x14ac:dyDescent="0.3">
      <c r="A984" s="12" t="s">
        <v>1</v>
      </c>
      <c r="B984" s="13" t="s">
        <v>1</v>
      </c>
      <c r="C984" s="18"/>
      <c r="D984" s="19"/>
      <c r="E984" s="20"/>
      <c r="G984" s="12" t="s">
        <v>1</v>
      </c>
      <c r="H984" s="13" t="s">
        <v>1</v>
      </c>
      <c r="I984" s="18"/>
      <c r="J984" s="19"/>
      <c r="K984" s="20"/>
    </row>
    <row r="985" spans="1:11" ht="15.75" thickBot="1" x14ac:dyDescent="0.3">
      <c r="A985" s="3" t="s">
        <v>0</v>
      </c>
      <c r="B985" s="2" t="s">
        <v>0</v>
      </c>
      <c r="C985" s="1"/>
      <c r="D985" s="172" t="s">
        <v>119</v>
      </c>
      <c r="E985" s="173"/>
      <c r="G985" s="3" t="s">
        <v>0</v>
      </c>
      <c r="H985" s="2" t="s">
        <v>0</v>
      </c>
      <c r="I985" s="1"/>
      <c r="J985" s="172" t="s">
        <v>119</v>
      </c>
      <c r="K985" s="173"/>
    </row>
    <row r="986" spans="1:11" ht="15.75" thickBot="1" x14ac:dyDescent="0.3"/>
    <row r="987" spans="1:11" ht="15" customHeight="1" x14ac:dyDescent="0.25">
      <c r="A987" s="176" t="s">
        <v>105</v>
      </c>
      <c r="B987" s="177"/>
      <c r="C987" s="177"/>
      <c r="D987" s="177"/>
      <c r="E987" s="178"/>
      <c r="G987" s="176" t="s">
        <v>105</v>
      </c>
      <c r="H987" s="177"/>
      <c r="I987" s="177"/>
      <c r="J987" s="177"/>
      <c r="K987" s="178"/>
    </row>
    <row r="988" spans="1:11" ht="15.75" customHeight="1" thickBot="1" x14ac:dyDescent="0.3">
      <c r="A988" s="179"/>
      <c r="B988" s="180"/>
      <c r="C988" s="180"/>
      <c r="D988" s="180"/>
      <c r="E988" s="181"/>
      <c r="G988" s="179"/>
      <c r="H988" s="180"/>
      <c r="I988" s="180"/>
      <c r="J988" s="180"/>
      <c r="K988" s="181"/>
    </row>
    <row r="989" spans="1:11" ht="15.75" customHeight="1" thickBot="1" x14ac:dyDescent="0.3">
      <c r="A989" s="11"/>
      <c r="B989" s="10"/>
      <c r="C989" s="10"/>
      <c r="D989" s="33" t="s">
        <v>42</v>
      </c>
      <c r="E989" s="42">
        <f>E931+1</f>
        <v>18</v>
      </c>
      <c r="G989" s="11"/>
      <c r="H989" s="10"/>
      <c r="I989" s="10"/>
      <c r="J989" s="33" t="s">
        <v>42</v>
      </c>
      <c r="K989" s="42">
        <f>'Data-PULLDOWNS'!$B$3+E989</f>
        <v>19</v>
      </c>
    </row>
    <row r="990" spans="1:11" ht="19.5" customHeight="1" x14ac:dyDescent="0.25">
      <c r="A990" s="34" t="s">
        <v>11</v>
      </c>
      <c r="B990" s="35" t="s">
        <v>15</v>
      </c>
      <c r="C990" s="36" t="s">
        <v>12</v>
      </c>
      <c r="D990" s="37">
        <f ca="1">NOW()</f>
        <v>45945.548046875003</v>
      </c>
      <c r="E990" s="38"/>
      <c r="G990" s="34" t="s">
        <v>11</v>
      </c>
      <c r="H990" s="35" t="s">
        <v>15</v>
      </c>
      <c r="I990" s="36" t="s">
        <v>12</v>
      </c>
      <c r="J990" s="37">
        <f ca="1">NOW()</f>
        <v>45945.548046875003</v>
      </c>
      <c r="K990" s="38"/>
    </row>
    <row r="991" spans="1:11" ht="15.95" customHeight="1" x14ac:dyDescent="0.25">
      <c r="A991" s="34" t="s">
        <v>39</v>
      </c>
      <c r="B991" s="35" t="s">
        <v>103</v>
      </c>
      <c r="C991" s="39" t="s">
        <v>38</v>
      </c>
      <c r="D991" s="40" t="e">
        <f>VLOOKUP(E989,INVENTORY!$A$2:$N$92,10,FALSE)</f>
        <v>#N/A</v>
      </c>
      <c r="E991" s="38"/>
      <c r="G991" s="34" t="s">
        <v>39</v>
      </c>
      <c r="H991" s="35" t="s">
        <v>103</v>
      </c>
      <c r="I991" s="39" t="s">
        <v>38</v>
      </c>
      <c r="J991" s="40" t="e">
        <f>VLOOKUP(K989,INVENTORY!$A$2:$N$92,10,FALSE)</f>
        <v>#N/A</v>
      </c>
      <c r="K991" s="38"/>
    </row>
    <row r="992" spans="1:11" ht="15.95" customHeight="1" x14ac:dyDescent="0.25">
      <c r="A992" s="34" t="str">
        <f>"Make: "</f>
        <v xml:space="preserve">Make: </v>
      </c>
      <c r="B992" s="35" t="e">
        <f>VLOOKUP(E989,INVENTORY!$A$2:$N$92,2,FALSE)</f>
        <v>#N/A</v>
      </c>
      <c r="C992" s="36" t="str">
        <f>"Model: "</f>
        <v xml:space="preserve">Model: </v>
      </c>
      <c r="D992" s="40" t="e">
        <f>VLOOKUP(E989,INVENTORY!$A$2:$N$92,3,FALSE)</f>
        <v>#N/A</v>
      </c>
      <c r="E992" s="38"/>
      <c r="G992" s="34" t="str">
        <f>"Make: "</f>
        <v xml:space="preserve">Make: </v>
      </c>
      <c r="H992" s="35" t="e">
        <f>VLOOKUP(K989,INVENTORY!$A$2:$N$92,2,FALSE)</f>
        <v>#N/A</v>
      </c>
      <c r="I992" s="36" t="str">
        <f>"Model: "</f>
        <v xml:space="preserve">Model: </v>
      </c>
      <c r="J992" s="40" t="e">
        <f>VLOOKUP(K989,INVENTORY!$A$2:$N$92,3,FALSE)</f>
        <v>#N/A</v>
      </c>
      <c r="K992" s="38"/>
    </row>
    <row r="993" spans="1:11" ht="15.95" customHeight="1" x14ac:dyDescent="0.25">
      <c r="A993" s="34" t="str">
        <f>"CPU/Speed: "</f>
        <v xml:space="preserve">CPU/Speed: </v>
      </c>
      <c r="B993" s="35" t="e">
        <f>VLOOKUP(E989,INVENTORY!$A$2:$N$92,4,FALSE)&amp;" / "&amp;VLOOKUP(E989,INVENTORY!$A$2:$N$92,5,FALSE)&amp;"GHz"</f>
        <v>#N/A</v>
      </c>
      <c r="C993" s="36"/>
      <c r="D993" s="36" t="str">
        <f>"Memory: "</f>
        <v xml:space="preserve">Memory: </v>
      </c>
      <c r="E993" s="41" t="e">
        <f>VLOOKUP(E989,INVENTORY!$A$2:$N$92,6,FALSE)</f>
        <v>#N/A</v>
      </c>
      <c r="G993" s="34" t="str">
        <f>"CPU/Speed: "</f>
        <v xml:space="preserve">CPU/Speed: </v>
      </c>
      <c r="H993" s="35" t="e">
        <f>VLOOKUP(K989,INVENTORY!$A$2:$N$92,4,FALSE)&amp;" / "&amp;VLOOKUP(K989,INVENTORY!$A$2:$N$92,5,FALSE)&amp;"GHz"</f>
        <v>#N/A</v>
      </c>
      <c r="I993" s="36"/>
      <c r="J993" s="36" t="str">
        <f>"Memory: "</f>
        <v xml:space="preserve">Memory: </v>
      </c>
      <c r="K993" s="71" t="e">
        <f>VLOOKUP(K989,INVENTORY!$A$2:$N$92,6,FALSE)</f>
        <v>#N/A</v>
      </c>
    </row>
    <row r="994" spans="1:11" ht="6.95" customHeight="1" x14ac:dyDescent="0.25">
      <c r="A994" s="6"/>
      <c r="B994" s="5"/>
      <c r="C994" s="5"/>
      <c r="D994" s="5"/>
      <c r="E994" s="7"/>
      <c r="G994" s="6"/>
      <c r="H994" s="5"/>
      <c r="I994" s="5"/>
      <c r="J994" s="5"/>
      <c r="K994" s="7"/>
    </row>
    <row r="995" spans="1:11" x14ac:dyDescent="0.25">
      <c r="A995" s="182" t="s">
        <v>10</v>
      </c>
      <c r="B995" s="183"/>
      <c r="C995" s="83" t="s">
        <v>1</v>
      </c>
      <c r="D995" s="83" t="s">
        <v>9</v>
      </c>
      <c r="E995" s="68" t="s">
        <v>8</v>
      </c>
      <c r="G995" s="182" t="s">
        <v>10</v>
      </c>
      <c r="H995" s="183"/>
      <c r="I995" s="83" t="s">
        <v>1</v>
      </c>
      <c r="J995" s="83" t="s">
        <v>9</v>
      </c>
      <c r="K995" s="68" t="s">
        <v>8</v>
      </c>
    </row>
    <row r="996" spans="1:11" x14ac:dyDescent="0.25">
      <c r="A996" s="174" t="s">
        <v>96</v>
      </c>
      <c r="B996" s="175"/>
      <c r="C996" s="82" t="s">
        <v>13</v>
      </c>
      <c r="D996" s="9"/>
      <c r="E996" s="8"/>
      <c r="G996" s="174" t="s">
        <v>96</v>
      </c>
      <c r="H996" s="175"/>
      <c r="I996" s="82" t="s">
        <v>13</v>
      </c>
      <c r="J996" s="9"/>
      <c r="K996" s="8"/>
    </row>
    <row r="997" spans="1:11" x14ac:dyDescent="0.25">
      <c r="A997" s="174" t="s">
        <v>98</v>
      </c>
      <c r="B997" s="175"/>
      <c r="C997" s="82" t="s">
        <v>13</v>
      </c>
      <c r="D997" s="9"/>
      <c r="E997" s="8"/>
      <c r="G997" s="174" t="s">
        <v>98</v>
      </c>
      <c r="H997" s="175"/>
      <c r="I997" s="82" t="s">
        <v>13</v>
      </c>
      <c r="J997" s="9"/>
      <c r="K997" s="8"/>
    </row>
    <row r="998" spans="1:11" x14ac:dyDescent="0.25">
      <c r="A998" s="174" t="s">
        <v>97</v>
      </c>
      <c r="B998" s="175"/>
      <c r="C998" s="82" t="s">
        <v>13</v>
      </c>
      <c r="D998" s="9"/>
      <c r="E998" s="8"/>
      <c r="G998" s="174" t="s">
        <v>97</v>
      </c>
      <c r="H998" s="175"/>
      <c r="I998" s="82" t="s">
        <v>13</v>
      </c>
      <c r="J998" s="9"/>
      <c r="K998" s="8"/>
    </row>
    <row r="999" spans="1:11" x14ac:dyDescent="0.25">
      <c r="A999" s="174" t="s">
        <v>7</v>
      </c>
      <c r="B999" s="175"/>
      <c r="C999" s="82" t="s">
        <v>13</v>
      </c>
      <c r="D999" s="9"/>
      <c r="E999" s="8"/>
      <c r="G999" s="174" t="s">
        <v>7</v>
      </c>
      <c r="H999" s="175"/>
      <c r="I999" s="82" t="s">
        <v>13</v>
      </c>
      <c r="J999" s="9"/>
      <c r="K999" s="8"/>
    </row>
    <row r="1000" spans="1:11" x14ac:dyDescent="0.25">
      <c r="A1000" s="174" t="s">
        <v>99</v>
      </c>
      <c r="B1000" s="175"/>
      <c r="C1000" s="82" t="s">
        <v>13</v>
      </c>
      <c r="D1000" s="9"/>
      <c r="E1000" s="8"/>
      <c r="G1000" s="174" t="s">
        <v>99</v>
      </c>
      <c r="H1000" s="175"/>
      <c r="I1000" s="82" t="s">
        <v>13</v>
      </c>
      <c r="J1000" s="9"/>
      <c r="K1000" s="8"/>
    </row>
    <row r="1001" spans="1:11" x14ac:dyDescent="0.25">
      <c r="A1001" s="174" t="s">
        <v>6</v>
      </c>
      <c r="B1001" s="175"/>
      <c r="C1001" s="82" t="s">
        <v>13</v>
      </c>
      <c r="D1001" s="9"/>
      <c r="E1001" s="8"/>
      <c r="G1001" s="174" t="s">
        <v>6</v>
      </c>
      <c r="H1001" s="175"/>
      <c r="I1001" s="82" t="s">
        <v>13</v>
      </c>
      <c r="J1001" s="9"/>
      <c r="K1001" s="8"/>
    </row>
    <row r="1002" spans="1:11" x14ac:dyDescent="0.25">
      <c r="A1002" s="174"/>
      <c r="B1002" s="175"/>
      <c r="C1002" s="82"/>
      <c r="D1002" s="9"/>
      <c r="E1002" s="8"/>
      <c r="G1002" s="174"/>
      <c r="H1002" s="175"/>
      <c r="I1002" s="82"/>
      <c r="J1002" s="9"/>
      <c r="K1002" s="8"/>
    </row>
    <row r="1003" spans="1:11" x14ac:dyDescent="0.25">
      <c r="A1003" s="174"/>
      <c r="B1003" s="175"/>
      <c r="C1003" s="82"/>
      <c r="D1003" s="9"/>
      <c r="E1003" s="8"/>
      <c r="G1003" s="174"/>
      <c r="H1003" s="175"/>
      <c r="I1003" s="82"/>
      <c r="J1003" s="9"/>
      <c r="K1003" s="8"/>
    </row>
    <row r="1004" spans="1:11" ht="15.75" thickBot="1" x14ac:dyDescent="0.3">
      <c r="A1004" s="163" t="s">
        <v>14</v>
      </c>
      <c r="B1004" s="164"/>
      <c r="C1004" s="164"/>
      <c r="D1004" s="164"/>
      <c r="E1004" s="165"/>
      <c r="G1004" s="163" t="s">
        <v>14</v>
      </c>
      <c r="H1004" s="164"/>
      <c r="I1004" s="164"/>
      <c r="J1004" s="164"/>
      <c r="K1004" s="165"/>
    </row>
    <row r="1005" spans="1:11" ht="21.75" customHeight="1" x14ac:dyDescent="0.25">
      <c r="A1005" s="69" t="s">
        <v>101</v>
      </c>
      <c r="B1005" s="69" t="s">
        <v>5</v>
      </c>
      <c r="C1005" s="69" t="s">
        <v>100</v>
      </c>
      <c r="D1005" s="69" t="s">
        <v>108</v>
      </c>
      <c r="E1005" s="69" t="s">
        <v>95</v>
      </c>
      <c r="G1005" s="69" t="s">
        <v>101</v>
      </c>
      <c r="H1005" s="69" t="s">
        <v>5</v>
      </c>
      <c r="I1005" s="69" t="s">
        <v>100</v>
      </c>
      <c r="J1005" s="69" t="s">
        <v>108</v>
      </c>
      <c r="K1005" s="69" t="s">
        <v>95</v>
      </c>
    </row>
    <row r="1006" spans="1:11" ht="15.75" thickBot="1" x14ac:dyDescent="0.3">
      <c r="A1006" s="70"/>
      <c r="B1006" s="70"/>
      <c r="C1006" s="70" t="e">
        <f>VLOOKUP(E989,INVENTORY!$A$2:$N$92,7,FALSE)</f>
        <v>#N/A</v>
      </c>
      <c r="D1006" s="70" t="e">
        <f>VLOOKUP(E989,INVENTORY!$A$2:$N$92,8,FALSE)</f>
        <v>#N/A</v>
      </c>
      <c r="E1006" s="70" t="e">
        <f>VLOOKUP(E989,INVENTORY!$A$2:$N$92,9,FALSE)</f>
        <v>#N/A</v>
      </c>
      <c r="G1006" s="70"/>
      <c r="H1006" s="70"/>
      <c r="I1006" s="70" t="e">
        <f>VLOOKUP(K989,INVENTORY!$A$2:$N$92,7,FALSE)</f>
        <v>#N/A</v>
      </c>
      <c r="J1006" s="70" t="e">
        <f>VLOOKUP(K989,INVENTORY!$A$2:$N$92,8,FALSE)</f>
        <v>#N/A</v>
      </c>
      <c r="K1006" s="70" t="e">
        <f>VLOOKUP(K989,INVENTORY!$A$2:$N$92,9,FALSE)</f>
        <v>#N/A</v>
      </c>
    </row>
    <row r="1007" spans="1:11" ht="15.75" thickBot="1" x14ac:dyDescent="0.3">
      <c r="A1007" s="6"/>
      <c r="B1007" s="5"/>
      <c r="C1007" s="5"/>
      <c r="D1007" s="5"/>
      <c r="E1007" s="7"/>
      <c r="G1007" s="6"/>
      <c r="H1007" s="5"/>
      <c r="I1007" s="5"/>
      <c r="J1007" s="5"/>
      <c r="K1007" s="7"/>
    </row>
    <row r="1008" spans="1:11" ht="18" customHeight="1" thickBot="1" x14ac:dyDescent="0.3">
      <c r="A1008" s="6" t="s">
        <v>4</v>
      </c>
      <c r="B1008" s="5"/>
      <c r="C1008" s="166" t="e">
        <f>"Function Code: "&amp;VLOOKUP(E989,INVENTORY!$A$2:$Q$92,14,FALSE)</f>
        <v>#N/A</v>
      </c>
      <c r="D1008" s="167"/>
      <c r="E1008" s="168"/>
      <c r="G1008" s="6" t="s">
        <v>4</v>
      </c>
      <c r="H1008" s="5"/>
      <c r="I1008" s="166" t="e">
        <f>"Function Code: "&amp;VLOOKUP(K989,INVENTORY!$A$2:$Q$92,14,FALSE)</f>
        <v>#N/A</v>
      </c>
      <c r="J1008" s="167"/>
      <c r="K1008" s="168"/>
    </row>
    <row r="1009" spans="1:11" ht="15" customHeight="1" thickBot="1" x14ac:dyDescent="0.3">
      <c r="A1009" s="6"/>
      <c r="B1009" s="5"/>
      <c r="C1009" s="169"/>
      <c r="D1009" s="170"/>
      <c r="E1009" s="171"/>
      <c r="G1009" s="6"/>
      <c r="H1009" s="5"/>
      <c r="I1009" s="169"/>
      <c r="J1009" s="170"/>
      <c r="K1009" s="171"/>
    </row>
    <row r="1010" spans="1:11" ht="15" customHeight="1" thickBot="1" x14ac:dyDescent="0.3">
      <c r="A1010" s="6"/>
      <c r="B1010" s="5"/>
      <c r="C1010" s="169" t="e">
        <f>"Cosmetic Code: "&amp;VLOOKUP(E989,INVENTORY!$A$2:$Q$92,15,FALSE)</f>
        <v>#N/A</v>
      </c>
      <c r="D1010" s="170"/>
      <c r="E1010" s="171"/>
      <c r="G1010" s="6"/>
      <c r="H1010" s="5"/>
      <c r="I1010" s="169" t="e">
        <f>"Cosmetic Code: "&amp;VLOOKUP(K989,INVENTORY!$A$2:$Q$92,15,FALSE)</f>
        <v>#N/A</v>
      </c>
      <c r="J1010" s="170"/>
      <c r="K1010" s="171"/>
    </row>
    <row r="1011" spans="1:11" ht="15" customHeight="1" x14ac:dyDescent="0.25">
      <c r="A1011" s="6"/>
      <c r="B1011" s="5"/>
      <c r="C1011" s="15"/>
      <c r="D1011" s="16"/>
      <c r="E1011" s="17"/>
      <c r="G1011" s="6"/>
      <c r="H1011" s="5"/>
      <c r="I1011" s="15"/>
      <c r="J1011" s="16"/>
      <c r="K1011" s="17"/>
    </row>
    <row r="1012" spans="1:11" ht="15" customHeight="1" x14ac:dyDescent="0.25">
      <c r="A1012" s="4" t="s">
        <v>3</v>
      </c>
      <c r="B1012" s="14" t="s">
        <v>2</v>
      </c>
      <c r="C1012" s="15"/>
      <c r="D1012" s="16"/>
      <c r="E1012" s="17"/>
      <c r="G1012" s="4" t="s">
        <v>3</v>
      </c>
      <c r="H1012" s="14" t="s">
        <v>2</v>
      </c>
      <c r="I1012" s="15"/>
      <c r="J1012" s="16"/>
      <c r="K1012" s="17"/>
    </row>
    <row r="1013" spans="1:11" ht="15.75" customHeight="1" thickBot="1" x14ac:dyDescent="0.3">
      <c r="A1013" s="12" t="s">
        <v>1</v>
      </c>
      <c r="B1013" s="13" t="s">
        <v>1</v>
      </c>
      <c r="C1013" s="18"/>
      <c r="D1013" s="19"/>
      <c r="E1013" s="20"/>
      <c r="G1013" s="12" t="s">
        <v>1</v>
      </c>
      <c r="H1013" s="13" t="s">
        <v>1</v>
      </c>
      <c r="I1013" s="18"/>
      <c r="J1013" s="19"/>
      <c r="K1013" s="20"/>
    </row>
    <row r="1014" spans="1:11" ht="15.75" thickBot="1" x14ac:dyDescent="0.3">
      <c r="A1014" s="3" t="s">
        <v>0</v>
      </c>
      <c r="B1014" s="2" t="s">
        <v>0</v>
      </c>
      <c r="C1014" s="1"/>
      <c r="D1014" s="172" t="s">
        <v>119</v>
      </c>
      <c r="E1014" s="173"/>
      <c r="G1014" s="3" t="s">
        <v>0</v>
      </c>
      <c r="H1014" s="2" t="s">
        <v>0</v>
      </c>
      <c r="I1014" s="1"/>
      <c r="J1014" s="172" t="s">
        <v>119</v>
      </c>
      <c r="K1014" s="173"/>
    </row>
    <row r="1015" spans="1:11" ht="47.25" customHeight="1" thickBot="1" x14ac:dyDescent="0.3"/>
    <row r="1016" spans="1:11" ht="15" customHeight="1" x14ac:dyDescent="0.25">
      <c r="A1016" s="176" t="s">
        <v>105</v>
      </c>
      <c r="B1016" s="177"/>
      <c r="C1016" s="177"/>
      <c r="D1016" s="177"/>
      <c r="E1016" s="178"/>
      <c r="G1016" s="176" t="s">
        <v>105</v>
      </c>
      <c r="H1016" s="177"/>
      <c r="I1016" s="177"/>
      <c r="J1016" s="177"/>
      <c r="K1016" s="178"/>
    </row>
    <row r="1017" spans="1:11" ht="15.75" customHeight="1" thickBot="1" x14ac:dyDescent="0.3">
      <c r="A1017" s="179"/>
      <c r="B1017" s="180"/>
      <c r="C1017" s="180"/>
      <c r="D1017" s="180"/>
      <c r="E1017" s="181"/>
      <c r="G1017" s="179"/>
      <c r="H1017" s="180"/>
      <c r="I1017" s="180"/>
      <c r="J1017" s="180"/>
      <c r="K1017" s="181"/>
    </row>
    <row r="1018" spans="1:11" ht="15.75" customHeight="1" thickBot="1" x14ac:dyDescent="0.3">
      <c r="A1018" s="11"/>
      <c r="B1018" s="10"/>
      <c r="C1018" s="10"/>
      <c r="D1018" s="33" t="s">
        <v>42</v>
      </c>
      <c r="E1018" s="42">
        <f>'Data-PULLDOWNS'!$B$3*2+E989</f>
        <v>20</v>
      </c>
      <c r="G1018" s="11"/>
      <c r="H1018" s="10"/>
      <c r="I1018" s="10"/>
      <c r="J1018" s="33" t="s">
        <v>42</v>
      </c>
      <c r="K1018" s="42">
        <f>'Data-PULLDOWNS'!$B$3*3+E989</f>
        <v>21</v>
      </c>
    </row>
    <row r="1019" spans="1:11" ht="19.5" customHeight="1" x14ac:dyDescent="0.25">
      <c r="A1019" s="34" t="s">
        <v>11</v>
      </c>
      <c r="B1019" s="35" t="s">
        <v>15</v>
      </c>
      <c r="C1019" s="36" t="s">
        <v>12</v>
      </c>
      <c r="D1019" s="37">
        <f ca="1">NOW()</f>
        <v>45945.548046875003</v>
      </c>
      <c r="E1019" s="38"/>
      <c r="G1019" s="34" t="s">
        <v>11</v>
      </c>
      <c r="H1019" s="35" t="s">
        <v>15</v>
      </c>
      <c r="I1019" s="36" t="s">
        <v>12</v>
      </c>
      <c r="J1019" s="37">
        <f ca="1">NOW()</f>
        <v>45945.548046875003</v>
      </c>
      <c r="K1019" s="38"/>
    </row>
    <row r="1020" spans="1:11" ht="15.95" customHeight="1" x14ac:dyDescent="0.25">
      <c r="A1020" s="34" t="s">
        <v>39</v>
      </c>
      <c r="B1020" s="35" t="s">
        <v>103</v>
      </c>
      <c r="C1020" s="39" t="s">
        <v>38</v>
      </c>
      <c r="D1020" s="40" t="e">
        <f>VLOOKUP(E1018,INVENTORY!$A$2:$N$92,10,FALSE)</f>
        <v>#N/A</v>
      </c>
      <c r="E1020" s="38"/>
      <c r="G1020" s="34" t="s">
        <v>39</v>
      </c>
      <c r="H1020" s="35" t="s">
        <v>103</v>
      </c>
      <c r="I1020" s="39" t="s">
        <v>38</v>
      </c>
      <c r="J1020" s="40" t="e">
        <f>VLOOKUP(K1018,INVENTORY!$A$2:$N$92,10,FALSE)</f>
        <v>#N/A</v>
      </c>
      <c r="K1020" s="38"/>
    </row>
    <row r="1021" spans="1:11" ht="15.95" customHeight="1" x14ac:dyDescent="0.25">
      <c r="A1021" s="34" t="str">
        <f>"Make: "</f>
        <v xml:space="preserve">Make: </v>
      </c>
      <c r="B1021" s="35" t="e">
        <f>VLOOKUP(E1018,INVENTORY!$A$2:$N$92,2,FALSE)</f>
        <v>#N/A</v>
      </c>
      <c r="C1021" s="36" t="str">
        <f>"Model: "</f>
        <v xml:space="preserve">Model: </v>
      </c>
      <c r="D1021" s="40" t="e">
        <f>VLOOKUP(E1018,INVENTORY!$A$2:$N$92,3,FALSE)</f>
        <v>#N/A</v>
      </c>
      <c r="E1021" s="38"/>
      <c r="G1021" s="34" t="str">
        <f>"Make: "</f>
        <v xml:space="preserve">Make: </v>
      </c>
      <c r="H1021" s="35" t="e">
        <f>VLOOKUP(K1018,INVENTORY!$A$2:$N$92,2,FALSE)</f>
        <v>#N/A</v>
      </c>
      <c r="I1021" s="36" t="str">
        <f>"Model: "</f>
        <v xml:space="preserve">Model: </v>
      </c>
      <c r="J1021" s="40" t="e">
        <f>VLOOKUP(K1018,INVENTORY!$A$2:$N$92,3,FALSE)</f>
        <v>#N/A</v>
      </c>
      <c r="K1021" s="38"/>
    </row>
    <row r="1022" spans="1:11" ht="15.95" customHeight="1" x14ac:dyDescent="0.25">
      <c r="A1022" s="34" t="str">
        <f>"CPU/Speed: "</f>
        <v xml:space="preserve">CPU/Speed: </v>
      </c>
      <c r="B1022" s="35" t="e">
        <f>VLOOKUP(E1018,INVENTORY!$A$2:$N$92,4,FALSE)&amp;" / "&amp;VLOOKUP(E1018,INVENTORY!$A$2:$N$92,5,FALSE)&amp;"GHz"</f>
        <v>#N/A</v>
      </c>
      <c r="C1022" s="36"/>
      <c r="D1022" s="36" t="str">
        <f>"Memory: "</f>
        <v xml:space="preserve">Memory: </v>
      </c>
      <c r="E1022" s="71" t="e">
        <f>VLOOKUP(E1018,INVENTORY!$A$2:$N$92,6,FALSE)</f>
        <v>#N/A</v>
      </c>
      <c r="G1022" s="34" t="str">
        <f>"CPU/Speed: "</f>
        <v xml:space="preserve">CPU/Speed: </v>
      </c>
      <c r="H1022" s="35" t="e">
        <f>VLOOKUP(K1018,INVENTORY!$A$2:$N$92,4,FALSE)&amp;" / "&amp;VLOOKUP(K1018,INVENTORY!$A$2:$N$92,5,FALSE)&amp;"GHz"</f>
        <v>#N/A</v>
      </c>
      <c r="I1022" s="36"/>
      <c r="J1022" s="36" t="str">
        <f>"Memory: "</f>
        <v xml:space="preserve">Memory: </v>
      </c>
      <c r="K1022" s="71" t="e">
        <f>VLOOKUP(K1018,INVENTORY!$A$2:$N$92,6,FALSE)</f>
        <v>#N/A</v>
      </c>
    </row>
    <row r="1023" spans="1:11" ht="6.95" customHeight="1" x14ac:dyDescent="0.25">
      <c r="A1023" s="6"/>
      <c r="B1023" s="5"/>
      <c r="C1023" s="5"/>
      <c r="D1023" s="5"/>
      <c r="E1023" s="7"/>
      <c r="G1023" s="6"/>
      <c r="H1023" s="5"/>
      <c r="I1023" s="5"/>
      <c r="J1023" s="5"/>
      <c r="K1023" s="7"/>
    </row>
    <row r="1024" spans="1:11" x14ac:dyDescent="0.25">
      <c r="A1024" s="182" t="s">
        <v>10</v>
      </c>
      <c r="B1024" s="183"/>
      <c r="C1024" s="83" t="s">
        <v>1</v>
      </c>
      <c r="D1024" s="83" t="s">
        <v>9</v>
      </c>
      <c r="E1024" s="68" t="s">
        <v>8</v>
      </c>
      <c r="G1024" s="182" t="s">
        <v>10</v>
      </c>
      <c r="H1024" s="183"/>
      <c r="I1024" s="83" t="s">
        <v>1</v>
      </c>
      <c r="J1024" s="83" t="s">
        <v>9</v>
      </c>
      <c r="K1024" s="68" t="s">
        <v>8</v>
      </c>
    </row>
    <row r="1025" spans="1:11" x14ac:dyDescent="0.25">
      <c r="A1025" s="174" t="s">
        <v>96</v>
      </c>
      <c r="B1025" s="175"/>
      <c r="C1025" s="82" t="s">
        <v>13</v>
      </c>
      <c r="D1025" s="9"/>
      <c r="E1025" s="8"/>
      <c r="G1025" s="174" t="s">
        <v>96</v>
      </c>
      <c r="H1025" s="175"/>
      <c r="I1025" s="82" t="s">
        <v>13</v>
      </c>
      <c r="J1025" s="9"/>
      <c r="K1025" s="8"/>
    </row>
    <row r="1026" spans="1:11" x14ac:dyDescent="0.25">
      <c r="A1026" s="174" t="s">
        <v>98</v>
      </c>
      <c r="B1026" s="175"/>
      <c r="C1026" s="82" t="s">
        <v>13</v>
      </c>
      <c r="D1026" s="9"/>
      <c r="E1026" s="8"/>
      <c r="G1026" s="174" t="s">
        <v>98</v>
      </c>
      <c r="H1026" s="175"/>
      <c r="I1026" s="82" t="s">
        <v>13</v>
      </c>
      <c r="J1026" s="9"/>
      <c r="K1026" s="8"/>
    </row>
    <row r="1027" spans="1:11" x14ac:dyDescent="0.25">
      <c r="A1027" s="174" t="s">
        <v>97</v>
      </c>
      <c r="B1027" s="175"/>
      <c r="C1027" s="82" t="s">
        <v>13</v>
      </c>
      <c r="D1027" s="9"/>
      <c r="E1027" s="8"/>
      <c r="G1027" s="174" t="s">
        <v>97</v>
      </c>
      <c r="H1027" s="175"/>
      <c r="I1027" s="82" t="s">
        <v>13</v>
      </c>
      <c r="J1027" s="9"/>
      <c r="K1027" s="8"/>
    </row>
    <row r="1028" spans="1:11" x14ac:dyDescent="0.25">
      <c r="A1028" s="174" t="s">
        <v>7</v>
      </c>
      <c r="B1028" s="175"/>
      <c r="C1028" s="82" t="s">
        <v>13</v>
      </c>
      <c r="D1028" s="9"/>
      <c r="E1028" s="8"/>
      <c r="G1028" s="174" t="s">
        <v>7</v>
      </c>
      <c r="H1028" s="175"/>
      <c r="I1028" s="82" t="s">
        <v>13</v>
      </c>
      <c r="J1028" s="9"/>
      <c r="K1028" s="8"/>
    </row>
    <row r="1029" spans="1:11" x14ac:dyDescent="0.25">
      <c r="A1029" s="174" t="s">
        <v>99</v>
      </c>
      <c r="B1029" s="175"/>
      <c r="C1029" s="82" t="s">
        <v>13</v>
      </c>
      <c r="D1029" s="9"/>
      <c r="E1029" s="8"/>
      <c r="G1029" s="174" t="s">
        <v>99</v>
      </c>
      <c r="H1029" s="175"/>
      <c r="I1029" s="82" t="s">
        <v>13</v>
      </c>
      <c r="J1029" s="9"/>
      <c r="K1029" s="8"/>
    </row>
    <row r="1030" spans="1:11" x14ac:dyDescent="0.25">
      <c r="A1030" s="174" t="s">
        <v>6</v>
      </c>
      <c r="B1030" s="175"/>
      <c r="C1030" s="82" t="s">
        <v>13</v>
      </c>
      <c r="D1030" s="9"/>
      <c r="E1030" s="8"/>
      <c r="G1030" s="174" t="s">
        <v>6</v>
      </c>
      <c r="H1030" s="175"/>
      <c r="I1030" s="82" t="s">
        <v>13</v>
      </c>
      <c r="J1030" s="9"/>
      <c r="K1030" s="8"/>
    </row>
    <row r="1031" spans="1:11" x14ac:dyDescent="0.25">
      <c r="A1031" s="174"/>
      <c r="B1031" s="175"/>
      <c r="C1031" s="82"/>
      <c r="D1031" s="9"/>
      <c r="E1031" s="8"/>
      <c r="G1031" s="174"/>
      <c r="H1031" s="175"/>
      <c r="I1031" s="82"/>
      <c r="J1031" s="9"/>
      <c r="K1031" s="8"/>
    </row>
    <row r="1032" spans="1:11" x14ac:dyDescent="0.25">
      <c r="A1032" s="174"/>
      <c r="B1032" s="175"/>
      <c r="C1032" s="82"/>
      <c r="D1032" s="9"/>
      <c r="E1032" s="8"/>
      <c r="G1032" s="174"/>
      <c r="H1032" s="175"/>
      <c r="I1032" s="82"/>
      <c r="J1032" s="9"/>
      <c r="K1032" s="8"/>
    </row>
    <row r="1033" spans="1:11" ht="15.75" thickBot="1" x14ac:dyDescent="0.3">
      <c r="A1033" s="163" t="s">
        <v>14</v>
      </c>
      <c r="B1033" s="164"/>
      <c r="C1033" s="164"/>
      <c r="D1033" s="164"/>
      <c r="E1033" s="165"/>
      <c r="G1033" s="163" t="s">
        <v>14</v>
      </c>
      <c r="H1033" s="164"/>
      <c r="I1033" s="164"/>
      <c r="J1033" s="164"/>
      <c r="K1033" s="165"/>
    </row>
    <row r="1034" spans="1:11" ht="21.75" customHeight="1" x14ac:dyDescent="0.25">
      <c r="A1034" s="69" t="s">
        <v>101</v>
      </c>
      <c r="B1034" s="69" t="s">
        <v>5</v>
      </c>
      <c r="C1034" s="69" t="s">
        <v>100</v>
      </c>
      <c r="D1034" s="69" t="s">
        <v>108</v>
      </c>
      <c r="E1034" s="69" t="s">
        <v>95</v>
      </c>
      <c r="G1034" s="69" t="s">
        <v>101</v>
      </c>
      <c r="H1034" s="69" t="s">
        <v>5</v>
      </c>
      <c r="I1034" s="69" t="s">
        <v>100</v>
      </c>
      <c r="J1034" s="69" t="s">
        <v>108</v>
      </c>
      <c r="K1034" s="69" t="s">
        <v>95</v>
      </c>
    </row>
    <row r="1035" spans="1:11" ht="15.75" thickBot="1" x14ac:dyDescent="0.3">
      <c r="A1035" s="70"/>
      <c r="B1035" s="70"/>
      <c r="C1035" s="70" t="e">
        <f>VLOOKUP(E1018,INVENTORY!$A$2:$N$92,7,FALSE)</f>
        <v>#N/A</v>
      </c>
      <c r="D1035" s="70" t="e">
        <f>VLOOKUP(E1018,INVENTORY!$A$2:$N$92,8,FALSE)</f>
        <v>#N/A</v>
      </c>
      <c r="E1035" s="70" t="e">
        <f>VLOOKUP(E1018,INVENTORY!$A$2:$N$92,9,FALSE)</f>
        <v>#N/A</v>
      </c>
      <c r="G1035" s="70"/>
      <c r="H1035" s="70"/>
      <c r="I1035" s="70" t="e">
        <f>VLOOKUP(K1018,INVENTORY!$A$2:$N$92,7,FALSE)</f>
        <v>#N/A</v>
      </c>
      <c r="J1035" s="70" t="e">
        <f>VLOOKUP(K1018,INVENTORY!$A$2:$N$92,8,FALSE)</f>
        <v>#N/A</v>
      </c>
      <c r="K1035" s="70" t="e">
        <f>VLOOKUP(K1018,INVENTORY!$A$2:$N$92,9,FALSE)</f>
        <v>#N/A</v>
      </c>
    </row>
    <row r="1036" spans="1:11" ht="15.75" thickBot="1" x14ac:dyDescent="0.3">
      <c r="A1036" s="6"/>
      <c r="B1036" s="5"/>
      <c r="C1036" s="5"/>
      <c r="D1036" s="5"/>
      <c r="E1036" s="7"/>
      <c r="G1036" s="6"/>
      <c r="H1036" s="5"/>
      <c r="I1036" s="5"/>
      <c r="J1036" s="5"/>
      <c r="K1036" s="7"/>
    </row>
    <row r="1037" spans="1:11" ht="18" customHeight="1" thickBot="1" x14ac:dyDescent="0.3">
      <c r="A1037" s="6" t="s">
        <v>4</v>
      </c>
      <c r="B1037" s="5"/>
      <c r="C1037" s="166" t="e">
        <f>"Function Code: "&amp;VLOOKUP(E1018,INVENTORY!$A$2:$Q$92,14,FALSE)</f>
        <v>#N/A</v>
      </c>
      <c r="D1037" s="167"/>
      <c r="E1037" s="168"/>
      <c r="G1037" s="6" t="s">
        <v>4</v>
      </c>
      <c r="H1037" s="5"/>
      <c r="I1037" s="166" t="e">
        <f>"Function Code: "&amp;VLOOKUP(K1018,INVENTORY!$A$2:$Q$92,14,FALSE)</f>
        <v>#N/A</v>
      </c>
      <c r="J1037" s="167"/>
      <c r="K1037" s="168"/>
    </row>
    <row r="1038" spans="1:11" ht="15" customHeight="1" thickBot="1" x14ac:dyDescent="0.3">
      <c r="A1038" s="6"/>
      <c r="B1038" s="5"/>
      <c r="C1038" s="169"/>
      <c r="D1038" s="170"/>
      <c r="E1038" s="171"/>
      <c r="G1038" s="6"/>
      <c r="H1038" s="5"/>
      <c r="I1038" s="169"/>
      <c r="J1038" s="170"/>
      <c r="K1038" s="171"/>
    </row>
    <row r="1039" spans="1:11" ht="15" customHeight="1" thickBot="1" x14ac:dyDescent="0.3">
      <c r="A1039" s="6"/>
      <c r="B1039" s="5"/>
      <c r="C1039" s="169" t="e">
        <f>"Cosmetic Code: "&amp;VLOOKUP(E1018,INVENTORY!$A$2:$Q$92,15,FALSE)</f>
        <v>#N/A</v>
      </c>
      <c r="D1039" s="170"/>
      <c r="E1039" s="171"/>
      <c r="G1039" s="6"/>
      <c r="H1039" s="5"/>
      <c r="I1039" s="169" t="e">
        <f>"Cosmetic Code: "&amp;VLOOKUP(K1018,INVENTORY!$A$2:$Q$92,15,FALSE)</f>
        <v>#N/A</v>
      </c>
      <c r="J1039" s="170"/>
      <c r="K1039" s="171"/>
    </row>
    <row r="1040" spans="1:11" ht="15" customHeight="1" x14ac:dyDescent="0.25">
      <c r="A1040" s="6"/>
      <c r="B1040" s="5"/>
      <c r="C1040" s="15"/>
      <c r="D1040" s="16"/>
      <c r="E1040" s="17"/>
      <c r="G1040" s="6"/>
      <c r="H1040" s="5"/>
      <c r="I1040" s="15"/>
      <c r="J1040" s="16"/>
      <c r="K1040" s="17"/>
    </row>
    <row r="1041" spans="1:11" ht="15" customHeight="1" x14ac:dyDescent="0.25">
      <c r="A1041" s="4" t="s">
        <v>3</v>
      </c>
      <c r="B1041" s="14" t="s">
        <v>2</v>
      </c>
      <c r="C1041" s="15"/>
      <c r="D1041" s="16"/>
      <c r="E1041" s="17"/>
      <c r="G1041" s="4" t="s">
        <v>3</v>
      </c>
      <c r="H1041" s="14" t="s">
        <v>2</v>
      </c>
      <c r="I1041" s="15"/>
      <c r="J1041" s="16"/>
      <c r="K1041" s="17"/>
    </row>
    <row r="1042" spans="1:11" ht="15.75" customHeight="1" thickBot="1" x14ac:dyDescent="0.3">
      <c r="A1042" s="12" t="s">
        <v>1</v>
      </c>
      <c r="B1042" s="13" t="s">
        <v>1</v>
      </c>
      <c r="C1042" s="18"/>
      <c r="D1042" s="19"/>
      <c r="E1042" s="20"/>
      <c r="G1042" s="12" t="s">
        <v>1</v>
      </c>
      <c r="H1042" s="13" t="s">
        <v>1</v>
      </c>
      <c r="I1042" s="18"/>
      <c r="J1042" s="19"/>
      <c r="K1042" s="20"/>
    </row>
    <row r="1043" spans="1:11" ht="15.75" thickBot="1" x14ac:dyDescent="0.3">
      <c r="A1043" s="3" t="s">
        <v>0</v>
      </c>
      <c r="B1043" s="2" t="s">
        <v>0</v>
      </c>
      <c r="C1043" s="1"/>
      <c r="D1043" s="172" t="s">
        <v>119</v>
      </c>
      <c r="E1043" s="173"/>
      <c r="G1043" s="3" t="s">
        <v>0</v>
      </c>
      <c r="H1043" s="2" t="s">
        <v>0</v>
      </c>
      <c r="I1043" s="1"/>
      <c r="J1043" s="172" t="s">
        <v>119</v>
      </c>
      <c r="K1043" s="173"/>
    </row>
    <row r="1044" spans="1:11" ht="15.75" thickBot="1" x14ac:dyDescent="0.3"/>
    <row r="1045" spans="1:11" ht="15" customHeight="1" x14ac:dyDescent="0.25">
      <c r="A1045" s="176" t="s">
        <v>105</v>
      </c>
      <c r="B1045" s="177"/>
      <c r="C1045" s="177"/>
      <c r="D1045" s="177"/>
      <c r="E1045" s="178"/>
      <c r="G1045" s="176" t="s">
        <v>105</v>
      </c>
      <c r="H1045" s="177"/>
      <c r="I1045" s="177"/>
      <c r="J1045" s="177"/>
      <c r="K1045" s="178"/>
    </row>
    <row r="1046" spans="1:11" ht="15.75" customHeight="1" thickBot="1" x14ac:dyDescent="0.3">
      <c r="A1046" s="179"/>
      <c r="B1046" s="180"/>
      <c r="C1046" s="180"/>
      <c r="D1046" s="180"/>
      <c r="E1046" s="181"/>
      <c r="G1046" s="179"/>
      <c r="H1046" s="180"/>
      <c r="I1046" s="180"/>
      <c r="J1046" s="180"/>
      <c r="K1046" s="181"/>
    </row>
    <row r="1047" spans="1:11" ht="15.75" customHeight="1" thickBot="1" x14ac:dyDescent="0.3">
      <c r="A1047" s="11"/>
      <c r="B1047" s="10"/>
      <c r="C1047" s="10"/>
      <c r="D1047" s="33" t="s">
        <v>42</v>
      </c>
      <c r="E1047" s="42">
        <f>E989+1</f>
        <v>19</v>
      </c>
      <c r="G1047" s="11"/>
      <c r="H1047" s="10"/>
      <c r="I1047" s="10"/>
      <c r="J1047" s="33" t="s">
        <v>42</v>
      </c>
      <c r="K1047" s="42">
        <f>'Data-PULLDOWNS'!$B$3+E1047</f>
        <v>20</v>
      </c>
    </row>
    <row r="1048" spans="1:11" ht="19.5" customHeight="1" x14ac:dyDescent="0.25">
      <c r="A1048" s="34" t="s">
        <v>11</v>
      </c>
      <c r="B1048" s="35" t="s">
        <v>15</v>
      </c>
      <c r="C1048" s="36" t="s">
        <v>12</v>
      </c>
      <c r="D1048" s="37">
        <f ca="1">NOW()</f>
        <v>45945.548046875003</v>
      </c>
      <c r="E1048" s="38"/>
      <c r="G1048" s="34" t="s">
        <v>11</v>
      </c>
      <c r="H1048" s="35" t="s">
        <v>15</v>
      </c>
      <c r="I1048" s="36" t="s">
        <v>12</v>
      </c>
      <c r="J1048" s="37">
        <f ca="1">NOW()</f>
        <v>45945.548046875003</v>
      </c>
      <c r="K1048" s="38"/>
    </row>
    <row r="1049" spans="1:11" ht="15.95" customHeight="1" x14ac:dyDescent="0.25">
      <c r="A1049" s="34" t="s">
        <v>39</v>
      </c>
      <c r="B1049" s="35" t="s">
        <v>103</v>
      </c>
      <c r="C1049" s="39" t="s">
        <v>38</v>
      </c>
      <c r="D1049" s="40" t="e">
        <f>VLOOKUP(E1047,INVENTORY!$A$2:$N$92,10,FALSE)</f>
        <v>#N/A</v>
      </c>
      <c r="E1049" s="38"/>
      <c r="G1049" s="34" t="s">
        <v>39</v>
      </c>
      <c r="H1049" s="35" t="s">
        <v>103</v>
      </c>
      <c r="I1049" s="39" t="s">
        <v>38</v>
      </c>
      <c r="J1049" s="40" t="e">
        <f>VLOOKUP(K1047,INVENTORY!$A$2:$N$92,10,FALSE)</f>
        <v>#N/A</v>
      </c>
      <c r="K1049" s="38"/>
    </row>
    <row r="1050" spans="1:11" ht="15.95" customHeight="1" x14ac:dyDescent="0.25">
      <c r="A1050" s="34" t="str">
        <f>"Make: "</f>
        <v xml:space="preserve">Make: </v>
      </c>
      <c r="B1050" s="35" t="e">
        <f>VLOOKUP(E1047,INVENTORY!$A$2:$N$92,2,FALSE)</f>
        <v>#N/A</v>
      </c>
      <c r="C1050" s="36" t="str">
        <f>"Model: "</f>
        <v xml:space="preserve">Model: </v>
      </c>
      <c r="D1050" s="40" t="e">
        <f>VLOOKUP(E1047,INVENTORY!$A$2:$N$92,3,FALSE)</f>
        <v>#N/A</v>
      </c>
      <c r="E1050" s="38"/>
      <c r="G1050" s="34" t="str">
        <f>"Make: "</f>
        <v xml:space="preserve">Make: </v>
      </c>
      <c r="H1050" s="35" t="e">
        <f>VLOOKUP(K1047,INVENTORY!$A$2:$N$92,2,FALSE)</f>
        <v>#N/A</v>
      </c>
      <c r="I1050" s="36" t="str">
        <f>"Model: "</f>
        <v xml:space="preserve">Model: </v>
      </c>
      <c r="J1050" s="40" t="e">
        <f>VLOOKUP(K1047,INVENTORY!$A$2:$N$92,3,FALSE)</f>
        <v>#N/A</v>
      </c>
      <c r="K1050" s="38"/>
    </row>
    <row r="1051" spans="1:11" ht="15.95" customHeight="1" x14ac:dyDescent="0.25">
      <c r="A1051" s="34" t="str">
        <f>"CPU/Speed: "</f>
        <v xml:space="preserve">CPU/Speed: </v>
      </c>
      <c r="B1051" s="35" t="e">
        <f>VLOOKUP(E1047,INVENTORY!$A$2:$N$92,4,FALSE)&amp;" / "&amp;VLOOKUP(E1047,INVENTORY!$A$2:$N$92,5,FALSE)&amp;"GHz"</f>
        <v>#N/A</v>
      </c>
      <c r="C1051" s="36"/>
      <c r="D1051" s="36" t="str">
        <f>"Memory: "</f>
        <v xml:space="preserve">Memory: </v>
      </c>
      <c r="E1051" s="41" t="e">
        <f>VLOOKUP(E1047,INVENTORY!$A$2:$N$92,6,FALSE)</f>
        <v>#N/A</v>
      </c>
      <c r="G1051" s="34" t="str">
        <f>"CPU/Speed: "</f>
        <v xml:space="preserve">CPU/Speed: </v>
      </c>
      <c r="H1051" s="35" t="e">
        <f>VLOOKUP(K1047,INVENTORY!$A$2:$N$92,4,FALSE)&amp;" / "&amp;VLOOKUP(K1047,INVENTORY!$A$2:$N$92,5,FALSE)&amp;"GHz"</f>
        <v>#N/A</v>
      </c>
      <c r="I1051" s="36"/>
      <c r="J1051" s="36" t="str">
        <f>"Memory: "</f>
        <v xml:space="preserve">Memory: </v>
      </c>
      <c r="K1051" s="71" t="e">
        <f>VLOOKUP(K1047,INVENTORY!$A$2:$N$92,6,FALSE)</f>
        <v>#N/A</v>
      </c>
    </row>
    <row r="1052" spans="1:11" ht="6.95" customHeight="1" x14ac:dyDescent="0.25">
      <c r="A1052" s="6"/>
      <c r="B1052" s="5"/>
      <c r="C1052" s="5"/>
      <c r="D1052" s="5"/>
      <c r="E1052" s="7"/>
      <c r="G1052" s="6"/>
      <c r="H1052" s="5"/>
      <c r="I1052" s="5"/>
      <c r="J1052" s="5"/>
      <c r="K1052" s="7"/>
    </row>
    <row r="1053" spans="1:11" x14ac:dyDescent="0.25">
      <c r="A1053" s="182" t="s">
        <v>10</v>
      </c>
      <c r="B1053" s="183"/>
      <c r="C1053" s="83" t="s">
        <v>1</v>
      </c>
      <c r="D1053" s="83" t="s">
        <v>9</v>
      </c>
      <c r="E1053" s="68" t="s">
        <v>8</v>
      </c>
      <c r="G1053" s="182" t="s">
        <v>10</v>
      </c>
      <c r="H1053" s="183"/>
      <c r="I1053" s="83" t="s">
        <v>1</v>
      </c>
      <c r="J1053" s="83" t="s">
        <v>9</v>
      </c>
      <c r="K1053" s="68" t="s">
        <v>8</v>
      </c>
    </row>
    <row r="1054" spans="1:11" x14ac:dyDescent="0.25">
      <c r="A1054" s="174" t="s">
        <v>96</v>
      </c>
      <c r="B1054" s="175"/>
      <c r="C1054" s="82" t="s">
        <v>13</v>
      </c>
      <c r="D1054" s="9"/>
      <c r="E1054" s="8"/>
      <c r="G1054" s="174" t="s">
        <v>96</v>
      </c>
      <c r="H1054" s="175"/>
      <c r="I1054" s="82" t="s">
        <v>13</v>
      </c>
      <c r="J1054" s="9"/>
      <c r="K1054" s="8"/>
    </row>
    <row r="1055" spans="1:11" x14ac:dyDescent="0.25">
      <c r="A1055" s="174" t="s">
        <v>98</v>
      </c>
      <c r="B1055" s="175"/>
      <c r="C1055" s="82" t="s">
        <v>13</v>
      </c>
      <c r="D1055" s="9"/>
      <c r="E1055" s="8"/>
      <c r="G1055" s="174" t="s">
        <v>98</v>
      </c>
      <c r="H1055" s="175"/>
      <c r="I1055" s="82" t="s">
        <v>13</v>
      </c>
      <c r="J1055" s="9"/>
      <c r="K1055" s="8"/>
    </row>
    <row r="1056" spans="1:11" x14ac:dyDescent="0.25">
      <c r="A1056" s="174" t="s">
        <v>97</v>
      </c>
      <c r="B1056" s="175"/>
      <c r="C1056" s="82" t="s">
        <v>13</v>
      </c>
      <c r="D1056" s="9"/>
      <c r="E1056" s="8"/>
      <c r="G1056" s="174" t="s">
        <v>97</v>
      </c>
      <c r="H1056" s="175"/>
      <c r="I1056" s="82" t="s">
        <v>13</v>
      </c>
      <c r="J1056" s="9"/>
      <c r="K1056" s="8"/>
    </row>
    <row r="1057" spans="1:11" x14ac:dyDescent="0.25">
      <c r="A1057" s="174" t="s">
        <v>7</v>
      </c>
      <c r="B1057" s="175"/>
      <c r="C1057" s="82" t="s">
        <v>13</v>
      </c>
      <c r="D1057" s="9"/>
      <c r="E1057" s="8"/>
      <c r="G1057" s="174" t="s">
        <v>7</v>
      </c>
      <c r="H1057" s="175"/>
      <c r="I1057" s="82" t="s">
        <v>13</v>
      </c>
      <c r="J1057" s="9"/>
      <c r="K1057" s="8"/>
    </row>
    <row r="1058" spans="1:11" x14ac:dyDescent="0.25">
      <c r="A1058" s="174" t="s">
        <v>99</v>
      </c>
      <c r="B1058" s="175"/>
      <c r="C1058" s="82" t="s">
        <v>13</v>
      </c>
      <c r="D1058" s="9"/>
      <c r="E1058" s="8"/>
      <c r="G1058" s="174" t="s">
        <v>99</v>
      </c>
      <c r="H1058" s="175"/>
      <c r="I1058" s="82" t="s">
        <v>13</v>
      </c>
      <c r="J1058" s="9"/>
      <c r="K1058" s="8"/>
    </row>
    <row r="1059" spans="1:11" x14ac:dyDescent="0.25">
      <c r="A1059" s="174" t="s">
        <v>6</v>
      </c>
      <c r="B1059" s="175"/>
      <c r="C1059" s="82" t="s">
        <v>13</v>
      </c>
      <c r="D1059" s="9"/>
      <c r="E1059" s="8"/>
      <c r="G1059" s="174" t="s">
        <v>6</v>
      </c>
      <c r="H1059" s="175"/>
      <c r="I1059" s="82" t="s">
        <v>13</v>
      </c>
      <c r="J1059" s="9"/>
      <c r="K1059" s="8"/>
    </row>
    <row r="1060" spans="1:11" x14ac:dyDescent="0.25">
      <c r="A1060" s="174"/>
      <c r="B1060" s="175"/>
      <c r="C1060" s="82"/>
      <c r="D1060" s="9"/>
      <c r="E1060" s="8"/>
      <c r="G1060" s="174"/>
      <c r="H1060" s="175"/>
      <c r="I1060" s="82"/>
      <c r="J1060" s="9"/>
      <c r="K1060" s="8"/>
    </row>
    <row r="1061" spans="1:11" x14ac:dyDescent="0.25">
      <c r="A1061" s="174"/>
      <c r="B1061" s="175"/>
      <c r="C1061" s="82"/>
      <c r="D1061" s="9"/>
      <c r="E1061" s="8"/>
      <c r="G1061" s="174"/>
      <c r="H1061" s="175"/>
      <c r="I1061" s="82"/>
      <c r="J1061" s="9"/>
      <c r="K1061" s="8"/>
    </row>
    <row r="1062" spans="1:11" ht="15.75" thickBot="1" x14ac:dyDescent="0.3">
      <c r="A1062" s="163" t="s">
        <v>14</v>
      </c>
      <c r="B1062" s="164"/>
      <c r="C1062" s="164"/>
      <c r="D1062" s="164"/>
      <c r="E1062" s="165"/>
      <c r="G1062" s="163" t="s">
        <v>14</v>
      </c>
      <c r="H1062" s="164"/>
      <c r="I1062" s="164"/>
      <c r="J1062" s="164"/>
      <c r="K1062" s="165"/>
    </row>
    <row r="1063" spans="1:11" ht="21.75" customHeight="1" x14ac:dyDescent="0.25">
      <c r="A1063" s="69" t="s">
        <v>101</v>
      </c>
      <c r="B1063" s="69" t="s">
        <v>5</v>
      </c>
      <c r="C1063" s="69" t="s">
        <v>100</v>
      </c>
      <c r="D1063" s="69" t="s">
        <v>108</v>
      </c>
      <c r="E1063" s="69" t="s">
        <v>95</v>
      </c>
      <c r="G1063" s="69" t="s">
        <v>101</v>
      </c>
      <c r="H1063" s="69" t="s">
        <v>5</v>
      </c>
      <c r="I1063" s="69" t="s">
        <v>100</v>
      </c>
      <c r="J1063" s="69" t="s">
        <v>108</v>
      </c>
      <c r="K1063" s="69" t="s">
        <v>95</v>
      </c>
    </row>
    <row r="1064" spans="1:11" ht="15.75" thickBot="1" x14ac:dyDescent="0.3">
      <c r="A1064" s="70"/>
      <c r="B1064" s="70"/>
      <c r="C1064" s="70" t="e">
        <f>VLOOKUP(E1047,INVENTORY!$A$2:$N$92,7,FALSE)</f>
        <v>#N/A</v>
      </c>
      <c r="D1064" s="70" t="e">
        <f>VLOOKUP(E1047,INVENTORY!$A$2:$N$92,8,FALSE)</f>
        <v>#N/A</v>
      </c>
      <c r="E1064" s="70" t="e">
        <f>VLOOKUP(E1047,INVENTORY!$A$2:$N$92,9,FALSE)</f>
        <v>#N/A</v>
      </c>
      <c r="G1064" s="70"/>
      <c r="H1064" s="70"/>
      <c r="I1064" s="70" t="e">
        <f>VLOOKUP(K1047,INVENTORY!$A$2:$N$92,7,FALSE)</f>
        <v>#N/A</v>
      </c>
      <c r="J1064" s="70" t="e">
        <f>VLOOKUP(K1047,INVENTORY!$A$2:$N$92,8,FALSE)</f>
        <v>#N/A</v>
      </c>
      <c r="K1064" s="70" t="e">
        <f>VLOOKUP(K1047,INVENTORY!$A$2:$N$92,9,FALSE)</f>
        <v>#N/A</v>
      </c>
    </row>
    <row r="1065" spans="1:11" ht="15.75" thickBot="1" x14ac:dyDescent="0.3">
      <c r="A1065" s="6"/>
      <c r="B1065" s="5"/>
      <c r="C1065" s="5"/>
      <c r="D1065" s="5"/>
      <c r="E1065" s="7"/>
      <c r="G1065" s="6"/>
      <c r="H1065" s="5"/>
      <c r="I1065" s="5"/>
      <c r="J1065" s="5"/>
      <c r="K1065" s="7"/>
    </row>
    <row r="1066" spans="1:11" ht="18" customHeight="1" thickBot="1" x14ac:dyDescent="0.3">
      <c r="A1066" s="6" t="s">
        <v>4</v>
      </c>
      <c r="B1066" s="5"/>
      <c r="C1066" s="166" t="e">
        <f>"Function Code: "&amp;VLOOKUP(E1047,INVENTORY!$A$2:$Q$92,14,FALSE)</f>
        <v>#N/A</v>
      </c>
      <c r="D1066" s="167"/>
      <c r="E1066" s="168"/>
      <c r="G1066" s="6" t="s">
        <v>4</v>
      </c>
      <c r="H1066" s="5"/>
      <c r="I1066" s="166" t="e">
        <f>"Function Code: "&amp;VLOOKUP(K1047,INVENTORY!$A$2:$Q$92,14,FALSE)</f>
        <v>#N/A</v>
      </c>
      <c r="J1066" s="167"/>
      <c r="K1066" s="168"/>
    </row>
    <row r="1067" spans="1:11" ht="15" customHeight="1" thickBot="1" x14ac:dyDescent="0.3">
      <c r="A1067" s="6"/>
      <c r="B1067" s="5"/>
      <c r="C1067" s="169"/>
      <c r="D1067" s="170"/>
      <c r="E1067" s="171"/>
      <c r="G1067" s="6"/>
      <c r="H1067" s="5"/>
      <c r="I1067" s="169"/>
      <c r="J1067" s="170"/>
      <c r="K1067" s="171"/>
    </row>
    <row r="1068" spans="1:11" ht="15" customHeight="1" thickBot="1" x14ac:dyDescent="0.3">
      <c r="A1068" s="6"/>
      <c r="B1068" s="5"/>
      <c r="C1068" s="169" t="e">
        <f>"Cosmetic Code: "&amp;VLOOKUP(E1047,INVENTORY!$A$2:$Q$92,15,FALSE)</f>
        <v>#N/A</v>
      </c>
      <c r="D1068" s="170"/>
      <c r="E1068" s="171"/>
      <c r="G1068" s="6"/>
      <c r="H1068" s="5"/>
      <c r="I1068" s="169" t="e">
        <f>"Cosmetic Code: "&amp;VLOOKUP(K1047,INVENTORY!$A$2:$Q$92,15,FALSE)</f>
        <v>#N/A</v>
      </c>
      <c r="J1068" s="170"/>
      <c r="K1068" s="171"/>
    </row>
    <row r="1069" spans="1:11" ht="15" customHeight="1" x14ac:dyDescent="0.25">
      <c r="A1069" s="6"/>
      <c r="B1069" s="5"/>
      <c r="C1069" s="15"/>
      <c r="D1069" s="16"/>
      <c r="E1069" s="17"/>
      <c r="G1069" s="6"/>
      <c r="H1069" s="5"/>
      <c r="I1069" s="15"/>
      <c r="J1069" s="16"/>
      <c r="K1069" s="17"/>
    </row>
    <row r="1070" spans="1:11" ht="15" customHeight="1" x14ac:dyDescent="0.25">
      <c r="A1070" s="4" t="s">
        <v>3</v>
      </c>
      <c r="B1070" s="14" t="s">
        <v>2</v>
      </c>
      <c r="C1070" s="15"/>
      <c r="D1070" s="16"/>
      <c r="E1070" s="17"/>
      <c r="G1070" s="4" t="s">
        <v>3</v>
      </c>
      <c r="H1070" s="14" t="s">
        <v>2</v>
      </c>
      <c r="I1070" s="15"/>
      <c r="J1070" s="16"/>
      <c r="K1070" s="17"/>
    </row>
    <row r="1071" spans="1:11" ht="15.75" customHeight="1" thickBot="1" x14ac:dyDescent="0.3">
      <c r="A1071" s="12" t="s">
        <v>1</v>
      </c>
      <c r="B1071" s="13" t="s">
        <v>1</v>
      </c>
      <c r="C1071" s="18"/>
      <c r="D1071" s="19"/>
      <c r="E1071" s="20"/>
      <c r="G1071" s="12" t="s">
        <v>1</v>
      </c>
      <c r="H1071" s="13" t="s">
        <v>1</v>
      </c>
      <c r="I1071" s="18"/>
      <c r="J1071" s="19"/>
      <c r="K1071" s="20"/>
    </row>
    <row r="1072" spans="1:11" ht="15.75" thickBot="1" x14ac:dyDescent="0.3">
      <c r="A1072" s="3" t="s">
        <v>0</v>
      </c>
      <c r="B1072" s="2" t="s">
        <v>0</v>
      </c>
      <c r="C1072" s="1"/>
      <c r="D1072" s="172" t="s">
        <v>119</v>
      </c>
      <c r="E1072" s="173"/>
      <c r="G1072" s="3" t="s">
        <v>0</v>
      </c>
      <c r="H1072" s="2" t="s">
        <v>0</v>
      </c>
      <c r="I1072" s="1"/>
      <c r="J1072" s="172" t="s">
        <v>119</v>
      </c>
      <c r="K1072" s="173"/>
    </row>
    <row r="1073" spans="1:11" ht="47.25" customHeight="1" thickBot="1" x14ac:dyDescent="0.3"/>
    <row r="1074" spans="1:11" ht="15" customHeight="1" x14ac:dyDescent="0.25">
      <c r="A1074" s="176" t="s">
        <v>105</v>
      </c>
      <c r="B1074" s="177"/>
      <c r="C1074" s="177"/>
      <c r="D1074" s="177"/>
      <c r="E1074" s="178"/>
      <c r="G1074" s="176" t="s">
        <v>105</v>
      </c>
      <c r="H1074" s="177"/>
      <c r="I1074" s="177"/>
      <c r="J1074" s="177"/>
      <c r="K1074" s="178"/>
    </row>
    <row r="1075" spans="1:11" ht="15.75" customHeight="1" thickBot="1" x14ac:dyDescent="0.3">
      <c r="A1075" s="179"/>
      <c r="B1075" s="180"/>
      <c r="C1075" s="180"/>
      <c r="D1075" s="180"/>
      <c r="E1075" s="181"/>
      <c r="G1075" s="179"/>
      <c r="H1075" s="180"/>
      <c r="I1075" s="180"/>
      <c r="J1075" s="180"/>
      <c r="K1075" s="181"/>
    </row>
    <row r="1076" spans="1:11" ht="15.75" customHeight="1" thickBot="1" x14ac:dyDescent="0.3">
      <c r="A1076" s="11"/>
      <c r="B1076" s="10"/>
      <c r="C1076" s="10"/>
      <c r="D1076" s="33" t="s">
        <v>42</v>
      </c>
      <c r="E1076" s="42">
        <f>'Data-PULLDOWNS'!$B$3*2+E1047</f>
        <v>21</v>
      </c>
      <c r="G1076" s="11"/>
      <c r="H1076" s="10"/>
      <c r="I1076" s="10"/>
      <c r="J1076" s="33" t="s">
        <v>42</v>
      </c>
      <c r="K1076" s="42">
        <f>'Data-PULLDOWNS'!$B$3*3+E1047</f>
        <v>22</v>
      </c>
    </row>
    <row r="1077" spans="1:11" ht="19.5" customHeight="1" x14ac:dyDescent="0.25">
      <c r="A1077" s="34" t="s">
        <v>11</v>
      </c>
      <c r="B1077" s="35" t="s">
        <v>15</v>
      </c>
      <c r="C1077" s="36" t="s">
        <v>12</v>
      </c>
      <c r="D1077" s="37">
        <f ca="1">NOW()</f>
        <v>45945.548046875003</v>
      </c>
      <c r="E1077" s="38"/>
      <c r="G1077" s="34" t="s">
        <v>11</v>
      </c>
      <c r="H1077" s="35" t="s">
        <v>15</v>
      </c>
      <c r="I1077" s="36" t="s">
        <v>12</v>
      </c>
      <c r="J1077" s="37">
        <f ca="1">NOW()</f>
        <v>45945.548046875003</v>
      </c>
      <c r="K1077" s="38"/>
    </row>
    <row r="1078" spans="1:11" ht="15.95" customHeight="1" x14ac:dyDescent="0.25">
      <c r="A1078" s="34" t="s">
        <v>39</v>
      </c>
      <c r="B1078" s="35" t="s">
        <v>103</v>
      </c>
      <c r="C1078" s="39" t="s">
        <v>38</v>
      </c>
      <c r="D1078" s="40" t="e">
        <f>VLOOKUP(E1076,INVENTORY!$A$2:$N$92,10,FALSE)</f>
        <v>#N/A</v>
      </c>
      <c r="E1078" s="38"/>
      <c r="G1078" s="34" t="s">
        <v>39</v>
      </c>
      <c r="H1078" s="35" t="s">
        <v>103</v>
      </c>
      <c r="I1078" s="39" t="s">
        <v>38</v>
      </c>
      <c r="J1078" s="40" t="e">
        <f>VLOOKUP(K1076,INVENTORY!$A$2:$N$92,10,FALSE)</f>
        <v>#N/A</v>
      </c>
      <c r="K1078" s="38"/>
    </row>
    <row r="1079" spans="1:11" ht="15.95" customHeight="1" x14ac:dyDescent="0.25">
      <c r="A1079" s="34" t="str">
        <f>"Make: "</f>
        <v xml:space="preserve">Make: </v>
      </c>
      <c r="B1079" s="35" t="e">
        <f>VLOOKUP(E1076,INVENTORY!$A$2:$N$92,2,FALSE)</f>
        <v>#N/A</v>
      </c>
      <c r="C1079" s="36" t="str">
        <f>"Model: "</f>
        <v xml:space="preserve">Model: </v>
      </c>
      <c r="D1079" s="40" t="e">
        <f>VLOOKUP(E1076,INVENTORY!$A$2:$N$92,3,FALSE)</f>
        <v>#N/A</v>
      </c>
      <c r="E1079" s="38"/>
      <c r="G1079" s="34" t="str">
        <f>"Make: "</f>
        <v xml:space="preserve">Make: </v>
      </c>
      <c r="H1079" s="35" t="e">
        <f>VLOOKUP(K1076,INVENTORY!$A$2:$N$92,2,FALSE)</f>
        <v>#N/A</v>
      </c>
      <c r="I1079" s="36" t="str">
        <f>"Model: "</f>
        <v xml:space="preserve">Model: </v>
      </c>
      <c r="J1079" s="40" t="e">
        <f>VLOOKUP(K1076,INVENTORY!$A$2:$N$92,3,FALSE)</f>
        <v>#N/A</v>
      </c>
      <c r="K1079" s="38"/>
    </row>
    <row r="1080" spans="1:11" ht="15.95" customHeight="1" x14ac:dyDescent="0.25">
      <c r="A1080" s="34" t="str">
        <f>"CPU/Speed: "</f>
        <v xml:space="preserve">CPU/Speed: </v>
      </c>
      <c r="B1080" s="35" t="e">
        <f>VLOOKUP(E1076,INVENTORY!$A$2:$N$92,4,FALSE)&amp;" / "&amp;VLOOKUP(E1076,INVENTORY!$A$2:$N$92,5,FALSE)&amp;"GHz"</f>
        <v>#N/A</v>
      </c>
      <c r="C1080" s="36"/>
      <c r="D1080" s="36" t="str">
        <f>"Memory: "</f>
        <v xml:space="preserve">Memory: </v>
      </c>
      <c r="E1080" s="71" t="e">
        <f>VLOOKUP(E1076,INVENTORY!$A$2:$N$92,6,FALSE)</f>
        <v>#N/A</v>
      </c>
      <c r="G1080" s="34" t="str">
        <f>"CPU/Speed: "</f>
        <v xml:space="preserve">CPU/Speed: </v>
      </c>
      <c r="H1080" s="35" t="e">
        <f>VLOOKUP(K1076,INVENTORY!$A$2:$N$92,4,FALSE)&amp;" / "&amp;VLOOKUP(K1076,INVENTORY!$A$2:$N$92,5,FALSE)&amp;"GHz"</f>
        <v>#N/A</v>
      </c>
      <c r="I1080" s="36"/>
      <c r="J1080" s="36" t="str">
        <f>"Memory: "</f>
        <v xml:space="preserve">Memory: </v>
      </c>
      <c r="K1080" s="71" t="e">
        <f>VLOOKUP(K1076,INVENTORY!$A$2:$N$92,6,FALSE)</f>
        <v>#N/A</v>
      </c>
    </row>
    <row r="1081" spans="1:11" ht="6.95" customHeight="1" x14ac:dyDescent="0.25">
      <c r="A1081" s="6"/>
      <c r="B1081" s="5"/>
      <c r="C1081" s="5"/>
      <c r="D1081" s="5"/>
      <c r="E1081" s="7"/>
      <c r="G1081" s="6"/>
      <c r="H1081" s="5"/>
      <c r="I1081" s="5"/>
      <c r="J1081" s="5"/>
      <c r="K1081" s="7"/>
    </row>
    <row r="1082" spans="1:11" x14ac:dyDescent="0.25">
      <c r="A1082" s="182" t="s">
        <v>10</v>
      </c>
      <c r="B1082" s="183"/>
      <c r="C1082" s="83" t="s">
        <v>1</v>
      </c>
      <c r="D1082" s="83" t="s">
        <v>9</v>
      </c>
      <c r="E1082" s="68" t="s">
        <v>8</v>
      </c>
      <c r="G1082" s="182" t="s">
        <v>10</v>
      </c>
      <c r="H1082" s="183"/>
      <c r="I1082" s="83" t="s">
        <v>1</v>
      </c>
      <c r="J1082" s="83" t="s">
        <v>9</v>
      </c>
      <c r="K1082" s="68" t="s">
        <v>8</v>
      </c>
    </row>
    <row r="1083" spans="1:11" x14ac:dyDescent="0.25">
      <c r="A1083" s="174" t="s">
        <v>96</v>
      </c>
      <c r="B1083" s="175"/>
      <c r="C1083" s="82" t="s">
        <v>13</v>
      </c>
      <c r="D1083" s="9"/>
      <c r="E1083" s="8"/>
      <c r="G1083" s="174" t="s">
        <v>96</v>
      </c>
      <c r="H1083" s="175"/>
      <c r="I1083" s="82" t="s">
        <v>13</v>
      </c>
      <c r="J1083" s="9"/>
      <c r="K1083" s="8"/>
    </row>
    <row r="1084" spans="1:11" x14ac:dyDescent="0.25">
      <c r="A1084" s="174" t="s">
        <v>98</v>
      </c>
      <c r="B1084" s="175"/>
      <c r="C1084" s="82" t="s">
        <v>13</v>
      </c>
      <c r="D1084" s="9"/>
      <c r="E1084" s="8"/>
      <c r="G1084" s="174" t="s">
        <v>98</v>
      </c>
      <c r="H1084" s="175"/>
      <c r="I1084" s="82" t="s">
        <v>13</v>
      </c>
      <c r="J1084" s="9"/>
      <c r="K1084" s="8"/>
    </row>
    <row r="1085" spans="1:11" x14ac:dyDescent="0.25">
      <c r="A1085" s="174" t="s">
        <v>97</v>
      </c>
      <c r="B1085" s="175"/>
      <c r="C1085" s="82" t="s">
        <v>13</v>
      </c>
      <c r="D1085" s="9"/>
      <c r="E1085" s="8"/>
      <c r="G1085" s="174" t="s">
        <v>97</v>
      </c>
      <c r="H1085" s="175"/>
      <c r="I1085" s="82" t="s">
        <v>13</v>
      </c>
      <c r="J1085" s="9"/>
      <c r="K1085" s="8"/>
    </row>
    <row r="1086" spans="1:11" x14ac:dyDescent="0.25">
      <c r="A1086" s="174" t="s">
        <v>7</v>
      </c>
      <c r="B1086" s="175"/>
      <c r="C1086" s="82" t="s">
        <v>13</v>
      </c>
      <c r="D1086" s="9"/>
      <c r="E1086" s="8"/>
      <c r="G1086" s="174" t="s">
        <v>7</v>
      </c>
      <c r="H1086" s="175"/>
      <c r="I1086" s="82" t="s">
        <v>13</v>
      </c>
      <c r="J1086" s="9"/>
      <c r="K1086" s="8"/>
    </row>
    <row r="1087" spans="1:11" x14ac:dyDescent="0.25">
      <c r="A1087" s="174" t="s">
        <v>99</v>
      </c>
      <c r="B1087" s="175"/>
      <c r="C1087" s="82" t="s">
        <v>13</v>
      </c>
      <c r="D1087" s="9"/>
      <c r="E1087" s="8"/>
      <c r="G1087" s="174" t="s">
        <v>99</v>
      </c>
      <c r="H1087" s="175"/>
      <c r="I1087" s="82" t="s">
        <v>13</v>
      </c>
      <c r="J1087" s="9"/>
      <c r="K1087" s="8"/>
    </row>
    <row r="1088" spans="1:11" x14ac:dyDescent="0.25">
      <c r="A1088" s="174" t="s">
        <v>6</v>
      </c>
      <c r="B1088" s="175"/>
      <c r="C1088" s="82" t="s">
        <v>13</v>
      </c>
      <c r="D1088" s="9"/>
      <c r="E1088" s="8"/>
      <c r="G1088" s="174" t="s">
        <v>6</v>
      </c>
      <c r="H1088" s="175"/>
      <c r="I1088" s="82" t="s">
        <v>13</v>
      </c>
      <c r="J1088" s="9"/>
      <c r="K1088" s="8"/>
    </row>
    <row r="1089" spans="1:11" x14ac:dyDescent="0.25">
      <c r="A1089" s="174"/>
      <c r="B1089" s="175"/>
      <c r="C1089" s="82"/>
      <c r="D1089" s="9"/>
      <c r="E1089" s="8"/>
      <c r="G1089" s="174"/>
      <c r="H1089" s="175"/>
      <c r="I1089" s="82"/>
      <c r="J1089" s="9"/>
      <c r="K1089" s="8"/>
    </row>
    <row r="1090" spans="1:11" x14ac:dyDescent="0.25">
      <c r="A1090" s="174"/>
      <c r="B1090" s="175"/>
      <c r="C1090" s="82"/>
      <c r="D1090" s="9"/>
      <c r="E1090" s="8"/>
      <c r="G1090" s="174"/>
      <c r="H1090" s="175"/>
      <c r="I1090" s="82"/>
      <c r="J1090" s="9"/>
      <c r="K1090" s="8"/>
    </row>
    <row r="1091" spans="1:11" ht="15.75" thickBot="1" x14ac:dyDescent="0.3">
      <c r="A1091" s="163" t="s">
        <v>14</v>
      </c>
      <c r="B1091" s="164"/>
      <c r="C1091" s="164"/>
      <c r="D1091" s="164"/>
      <c r="E1091" s="165"/>
      <c r="G1091" s="163" t="s">
        <v>14</v>
      </c>
      <c r="H1091" s="164"/>
      <c r="I1091" s="164"/>
      <c r="J1091" s="164"/>
      <c r="K1091" s="165"/>
    </row>
    <row r="1092" spans="1:11" ht="21.75" customHeight="1" x14ac:dyDescent="0.25">
      <c r="A1092" s="69" t="s">
        <v>101</v>
      </c>
      <c r="B1092" s="69" t="s">
        <v>5</v>
      </c>
      <c r="C1092" s="69" t="s">
        <v>100</v>
      </c>
      <c r="D1092" s="69" t="s">
        <v>108</v>
      </c>
      <c r="E1092" s="69" t="s">
        <v>95</v>
      </c>
      <c r="G1092" s="69" t="s">
        <v>101</v>
      </c>
      <c r="H1092" s="69" t="s">
        <v>5</v>
      </c>
      <c r="I1092" s="69" t="s">
        <v>100</v>
      </c>
      <c r="J1092" s="69" t="s">
        <v>108</v>
      </c>
      <c r="K1092" s="69" t="s">
        <v>95</v>
      </c>
    </row>
    <row r="1093" spans="1:11" ht="15.75" thickBot="1" x14ac:dyDescent="0.3">
      <c r="A1093" s="70"/>
      <c r="B1093" s="70"/>
      <c r="C1093" s="70" t="e">
        <f>VLOOKUP(E1076,INVENTORY!$A$2:$N$92,7,FALSE)</f>
        <v>#N/A</v>
      </c>
      <c r="D1093" s="70" t="e">
        <f>VLOOKUP(E1076,INVENTORY!$A$2:$N$92,8,FALSE)</f>
        <v>#N/A</v>
      </c>
      <c r="E1093" s="70" t="e">
        <f>VLOOKUP(E1076,INVENTORY!$A$2:$N$92,9,FALSE)</f>
        <v>#N/A</v>
      </c>
      <c r="G1093" s="70"/>
      <c r="H1093" s="70"/>
      <c r="I1093" s="70" t="e">
        <f>VLOOKUP(K1076,INVENTORY!$A$2:$N$92,7,FALSE)</f>
        <v>#N/A</v>
      </c>
      <c r="J1093" s="70" t="e">
        <f>VLOOKUP(K1076,INVENTORY!$A$2:$N$92,8,FALSE)</f>
        <v>#N/A</v>
      </c>
      <c r="K1093" s="70" t="e">
        <f>VLOOKUP(K1076,INVENTORY!$A$2:$N$92,9,FALSE)</f>
        <v>#N/A</v>
      </c>
    </row>
    <row r="1094" spans="1:11" ht="15.75" thickBot="1" x14ac:dyDescent="0.3">
      <c r="A1094" s="6"/>
      <c r="B1094" s="5"/>
      <c r="C1094" s="5"/>
      <c r="D1094" s="5"/>
      <c r="E1094" s="7"/>
      <c r="G1094" s="6"/>
      <c r="H1094" s="5"/>
      <c r="I1094" s="5"/>
      <c r="J1094" s="5"/>
      <c r="K1094" s="7"/>
    </row>
    <row r="1095" spans="1:11" ht="18" customHeight="1" thickBot="1" x14ac:dyDescent="0.3">
      <c r="A1095" s="6" t="s">
        <v>4</v>
      </c>
      <c r="B1095" s="5"/>
      <c r="C1095" s="166" t="e">
        <f>"Function Code: "&amp;VLOOKUP(E1076,INVENTORY!$A$2:$Q$92,14,FALSE)</f>
        <v>#N/A</v>
      </c>
      <c r="D1095" s="167"/>
      <c r="E1095" s="168"/>
      <c r="G1095" s="6" t="s">
        <v>4</v>
      </c>
      <c r="H1095" s="5"/>
      <c r="I1095" s="166" t="e">
        <f>"Function Code: "&amp;VLOOKUP(K1076,INVENTORY!$A$2:$Q$92,14,FALSE)</f>
        <v>#N/A</v>
      </c>
      <c r="J1095" s="167"/>
      <c r="K1095" s="168"/>
    </row>
    <row r="1096" spans="1:11" ht="15" customHeight="1" thickBot="1" x14ac:dyDescent="0.3">
      <c r="A1096" s="6"/>
      <c r="B1096" s="5"/>
      <c r="C1096" s="169"/>
      <c r="D1096" s="170"/>
      <c r="E1096" s="171"/>
      <c r="G1096" s="6"/>
      <c r="H1096" s="5"/>
      <c r="I1096" s="169"/>
      <c r="J1096" s="170"/>
      <c r="K1096" s="171"/>
    </row>
    <row r="1097" spans="1:11" ht="15" customHeight="1" thickBot="1" x14ac:dyDescent="0.3">
      <c r="A1097" s="6"/>
      <c r="B1097" s="5"/>
      <c r="C1097" s="169" t="e">
        <f>"Cosmetic Code: "&amp;VLOOKUP(E1076,INVENTORY!$A$2:$Q$92,15,FALSE)</f>
        <v>#N/A</v>
      </c>
      <c r="D1097" s="170"/>
      <c r="E1097" s="171"/>
      <c r="G1097" s="6"/>
      <c r="H1097" s="5"/>
      <c r="I1097" s="169" t="e">
        <f>"Cosmetic Code: "&amp;VLOOKUP(K1076,INVENTORY!$A$2:$Q$92,15,FALSE)</f>
        <v>#N/A</v>
      </c>
      <c r="J1097" s="170"/>
      <c r="K1097" s="171"/>
    </row>
    <row r="1098" spans="1:11" ht="15" customHeight="1" x14ac:dyDescent="0.25">
      <c r="A1098" s="6"/>
      <c r="B1098" s="5"/>
      <c r="C1098" s="15"/>
      <c r="D1098" s="16"/>
      <c r="E1098" s="17"/>
      <c r="G1098" s="6"/>
      <c r="H1098" s="5"/>
      <c r="I1098" s="15"/>
      <c r="J1098" s="16"/>
      <c r="K1098" s="17"/>
    </row>
    <row r="1099" spans="1:11" ht="15" customHeight="1" x14ac:dyDescent="0.25">
      <c r="A1099" s="4" t="s">
        <v>3</v>
      </c>
      <c r="B1099" s="14" t="s">
        <v>2</v>
      </c>
      <c r="C1099" s="15"/>
      <c r="D1099" s="16"/>
      <c r="E1099" s="17"/>
      <c r="G1099" s="4" t="s">
        <v>3</v>
      </c>
      <c r="H1099" s="14" t="s">
        <v>2</v>
      </c>
      <c r="I1099" s="15"/>
      <c r="J1099" s="16"/>
      <c r="K1099" s="17"/>
    </row>
    <row r="1100" spans="1:11" ht="15.75" customHeight="1" thickBot="1" x14ac:dyDescent="0.3">
      <c r="A1100" s="12" t="s">
        <v>1</v>
      </c>
      <c r="B1100" s="13" t="s">
        <v>1</v>
      </c>
      <c r="C1100" s="18"/>
      <c r="D1100" s="19"/>
      <c r="E1100" s="20"/>
      <c r="G1100" s="12" t="s">
        <v>1</v>
      </c>
      <c r="H1100" s="13" t="s">
        <v>1</v>
      </c>
      <c r="I1100" s="18"/>
      <c r="J1100" s="19"/>
      <c r="K1100" s="20"/>
    </row>
    <row r="1101" spans="1:11" ht="15.75" thickBot="1" x14ac:dyDescent="0.3">
      <c r="A1101" s="3" t="s">
        <v>0</v>
      </c>
      <c r="B1101" s="2" t="s">
        <v>0</v>
      </c>
      <c r="C1101" s="1"/>
      <c r="D1101" s="172" t="s">
        <v>119</v>
      </c>
      <c r="E1101" s="173"/>
      <c r="G1101" s="3" t="s">
        <v>0</v>
      </c>
      <c r="H1101" s="2" t="s">
        <v>0</v>
      </c>
      <c r="I1101" s="1"/>
      <c r="J1101" s="172" t="s">
        <v>119</v>
      </c>
      <c r="K1101" s="173"/>
    </row>
    <row r="1102" spans="1:11" ht="15.75" thickBot="1" x14ac:dyDescent="0.3"/>
    <row r="1103" spans="1:11" ht="15" customHeight="1" x14ac:dyDescent="0.25">
      <c r="A1103" s="176" t="s">
        <v>105</v>
      </c>
      <c r="B1103" s="177"/>
      <c r="C1103" s="177"/>
      <c r="D1103" s="177"/>
      <c r="E1103" s="178"/>
      <c r="G1103" s="176" t="s">
        <v>105</v>
      </c>
      <c r="H1103" s="177"/>
      <c r="I1103" s="177"/>
      <c r="J1103" s="177"/>
      <c r="K1103" s="178"/>
    </row>
    <row r="1104" spans="1:11" ht="15.75" customHeight="1" thickBot="1" x14ac:dyDescent="0.3">
      <c r="A1104" s="179"/>
      <c r="B1104" s="180"/>
      <c r="C1104" s="180"/>
      <c r="D1104" s="180"/>
      <c r="E1104" s="181"/>
      <c r="G1104" s="179"/>
      <c r="H1104" s="180"/>
      <c r="I1104" s="180"/>
      <c r="J1104" s="180"/>
      <c r="K1104" s="181"/>
    </row>
    <row r="1105" spans="1:11" ht="15.75" customHeight="1" thickBot="1" x14ac:dyDescent="0.3">
      <c r="A1105" s="11"/>
      <c r="B1105" s="10"/>
      <c r="C1105" s="10"/>
      <c r="D1105" s="33" t="s">
        <v>42</v>
      </c>
      <c r="E1105" s="42">
        <f>E1047+1</f>
        <v>20</v>
      </c>
      <c r="G1105" s="11"/>
      <c r="H1105" s="10"/>
      <c r="I1105" s="10"/>
      <c r="J1105" s="33" t="s">
        <v>42</v>
      </c>
      <c r="K1105" s="42">
        <f>'Data-PULLDOWNS'!$B$3+E1105</f>
        <v>21</v>
      </c>
    </row>
    <row r="1106" spans="1:11" ht="19.5" customHeight="1" x14ac:dyDescent="0.25">
      <c r="A1106" s="34" t="s">
        <v>11</v>
      </c>
      <c r="B1106" s="35" t="s">
        <v>15</v>
      </c>
      <c r="C1106" s="36" t="s">
        <v>12</v>
      </c>
      <c r="D1106" s="37">
        <f ca="1">NOW()</f>
        <v>45945.548046875003</v>
      </c>
      <c r="E1106" s="38"/>
      <c r="G1106" s="34" t="s">
        <v>11</v>
      </c>
      <c r="H1106" s="35" t="s">
        <v>15</v>
      </c>
      <c r="I1106" s="36" t="s">
        <v>12</v>
      </c>
      <c r="J1106" s="37">
        <f ca="1">NOW()</f>
        <v>45945.548046875003</v>
      </c>
      <c r="K1106" s="38"/>
    </row>
    <row r="1107" spans="1:11" ht="15.95" customHeight="1" x14ac:dyDescent="0.25">
      <c r="A1107" s="34" t="s">
        <v>39</v>
      </c>
      <c r="B1107" s="35" t="s">
        <v>103</v>
      </c>
      <c r="C1107" s="39" t="s">
        <v>38</v>
      </c>
      <c r="D1107" s="40" t="e">
        <f>VLOOKUP(E1105,INVENTORY!$A$2:$N$92,10,FALSE)</f>
        <v>#N/A</v>
      </c>
      <c r="E1107" s="38"/>
      <c r="G1107" s="34" t="s">
        <v>39</v>
      </c>
      <c r="H1107" s="35" t="s">
        <v>103</v>
      </c>
      <c r="I1107" s="39" t="s">
        <v>38</v>
      </c>
      <c r="J1107" s="40" t="e">
        <f>VLOOKUP(K1105,INVENTORY!$A$2:$N$92,10,FALSE)</f>
        <v>#N/A</v>
      </c>
      <c r="K1107" s="38"/>
    </row>
    <row r="1108" spans="1:11" ht="15.95" customHeight="1" x14ac:dyDescent="0.25">
      <c r="A1108" s="34" t="str">
        <f>"Make: "</f>
        <v xml:space="preserve">Make: </v>
      </c>
      <c r="B1108" s="35" t="e">
        <f>VLOOKUP(E1105,INVENTORY!$A$2:$N$92,2,FALSE)</f>
        <v>#N/A</v>
      </c>
      <c r="C1108" s="36" t="str">
        <f>"Model: "</f>
        <v xml:space="preserve">Model: </v>
      </c>
      <c r="D1108" s="40" t="e">
        <f>VLOOKUP(E1105,INVENTORY!$A$2:$N$92,3,FALSE)</f>
        <v>#N/A</v>
      </c>
      <c r="E1108" s="38"/>
      <c r="G1108" s="34" t="str">
        <f>"Make: "</f>
        <v xml:space="preserve">Make: </v>
      </c>
      <c r="H1108" s="35" t="e">
        <f>VLOOKUP(K1105,INVENTORY!$A$2:$N$92,2,FALSE)</f>
        <v>#N/A</v>
      </c>
      <c r="I1108" s="36" t="str">
        <f>"Model: "</f>
        <v xml:space="preserve">Model: </v>
      </c>
      <c r="J1108" s="40" t="e">
        <f>VLOOKUP(K1105,INVENTORY!$A$2:$N$92,3,FALSE)</f>
        <v>#N/A</v>
      </c>
      <c r="K1108" s="38"/>
    </row>
    <row r="1109" spans="1:11" ht="15.95" customHeight="1" x14ac:dyDescent="0.25">
      <c r="A1109" s="34" t="str">
        <f>"CPU/Speed: "</f>
        <v xml:space="preserve">CPU/Speed: </v>
      </c>
      <c r="B1109" s="35" t="e">
        <f>VLOOKUP(E1105,INVENTORY!$A$2:$N$92,4,FALSE)&amp;" / "&amp;VLOOKUP(E1105,INVENTORY!$A$2:$N$92,5,FALSE)&amp;"GHz"</f>
        <v>#N/A</v>
      </c>
      <c r="C1109" s="36"/>
      <c r="D1109" s="36" t="str">
        <f>"Memory: "</f>
        <v xml:space="preserve">Memory: </v>
      </c>
      <c r="E1109" s="41" t="e">
        <f>VLOOKUP(E1105,INVENTORY!$A$2:$N$92,6,FALSE)</f>
        <v>#N/A</v>
      </c>
      <c r="G1109" s="34" t="str">
        <f>"CPU/Speed: "</f>
        <v xml:space="preserve">CPU/Speed: </v>
      </c>
      <c r="H1109" s="35" t="e">
        <f>VLOOKUP(K1105,INVENTORY!$A$2:$N$92,4,FALSE)&amp;" / "&amp;VLOOKUP(K1105,INVENTORY!$A$2:$N$92,5,FALSE)&amp;"GHz"</f>
        <v>#N/A</v>
      </c>
      <c r="I1109" s="36"/>
      <c r="J1109" s="36" t="str">
        <f>"Memory: "</f>
        <v xml:space="preserve">Memory: </v>
      </c>
      <c r="K1109" s="71" t="e">
        <f>VLOOKUP(K1105,INVENTORY!$A$2:$N$92,6,FALSE)</f>
        <v>#N/A</v>
      </c>
    </row>
    <row r="1110" spans="1:11" ht="6.95" customHeight="1" x14ac:dyDescent="0.25">
      <c r="A1110" s="6"/>
      <c r="B1110" s="5"/>
      <c r="C1110" s="5"/>
      <c r="D1110" s="5"/>
      <c r="E1110" s="7"/>
      <c r="G1110" s="6"/>
      <c r="H1110" s="5"/>
      <c r="I1110" s="5"/>
      <c r="J1110" s="5"/>
      <c r="K1110" s="7"/>
    </row>
    <row r="1111" spans="1:11" x14ac:dyDescent="0.25">
      <c r="A1111" s="182" t="s">
        <v>10</v>
      </c>
      <c r="B1111" s="183"/>
      <c r="C1111" s="83" t="s">
        <v>1</v>
      </c>
      <c r="D1111" s="83" t="s">
        <v>9</v>
      </c>
      <c r="E1111" s="68" t="s">
        <v>8</v>
      </c>
      <c r="G1111" s="182" t="s">
        <v>10</v>
      </c>
      <c r="H1111" s="183"/>
      <c r="I1111" s="83" t="s">
        <v>1</v>
      </c>
      <c r="J1111" s="83" t="s">
        <v>9</v>
      </c>
      <c r="K1111" s="68" t="s">
        <v>8</v>
      </c>
    </row>
    <row r="1112" spans="1:11" x14ac:dyDescent="0.25">
      <c r="A1112" s="174" t="s">
        <v>96</v>
      </c>
      <c r="B1112" s="175"/>
      <c r="C1112" s="82" t="s">
        <v>13</v>
      </c>
      <c r="D1112" s="9"/>
      <c r="E1112" s="8"/>
      <c r="G1112" s="174" t="s">
        <v>96</v>
      </c>
      <c r="H1112" s="175"/>
      <c r="I1112" s="82" t="s">
        <v>13</v>
      </c>
      <c r="J1112" s="9"/>
      <c r="K1112" s="8"/>
    </row>
    <row r="1113" spans="1:11" x14ac:dyDescent="0.25">
      <c r="A1113" s="174" t="s">
        <v>98</v>
      </c>
      <c r="B1113" s="175"/>
      <c r="C1113" s="82" t="s">
        <v>13</v>
      </c>
      <c r="D1113" s="9"/>
      <c r="E1113" s="8"/>
      <c r="G1113" s="174" t="s">
        <v>98</v>
      </c>
      <c r="H1113" s="175"/>
      <c r="I1113" s="82" t="s">
        <v>13</v>
      </c>
      <c r="J1113" s="9"/>
      <c r="K1113" s="8"/>
    </row>
    <row r="1114" spans="1:11" x14ac:dyDescent="0.25">
      <c r="A1114" s="174" t="s">
        <v>97</v>
      </c>
      <c r="B1114" s="175"/>
      <c r="C1114" s="82" t="s">
        <v>13</v>
      </c>
      <c r="D1114" s="9"/>
      <c r="E1114" s="8"/>
      <c r="G1114" s="174" t="s">
        <v>97</v>
      </c>
      <c r="H1114" s="175"/>
      <c r="I1114" s="82" t="s">
        <v>13</v>
      </c>
      <c r="J1114" s="9"/>
      <c r="K1114" s="8"/>
    </row>
    <row r="1115" spans="1:11" x14ac:dyDescent="0.25">
      <c r="A1115" s="174" t="s">
        <v>7</v>
      </c>
      <c r="B1115" s="175"/>
      <c r="C1115" s="82" t="s">
        <v>13</v>
      </c>
      <c r="D1115" s="9"/>
      <c r="E1115" s="8"/>
      <c r="G1115" s="174" t="s">
        <v>7</v>
      </c>
      <c r="H1115" s="175"/>
      <c r="I1115" s="82" t="s">
        <v>13</v>
      </c>
      <c r="J1115" s="9"/>
      <c r="K1115" s="8"/>
    </row>
    <row r="1116" spans="1:11" x14ac:dyDescent="0.25">
      <c r="A1116" s="174" t="s">
        <v>99</v>
      </c>
      <c r="B1116" s="175"/>
      <c r="C1116" s="82" t="s">
        <v>13</v>
      </c>
      <c r="D1116" s="9"/>
      <c r="E1116" s="8"/>
      <c r="G1116" s="174" t="s">
        <v>99</v>
      </c>
      <c r="H1116" s="175"/>
      <c r="I1116" s="82" t="s">
        <v>13</v>
      </c>
      <c r="J1116" s="9"/>
      <c r="K1116" s="8"/>
    </row>
    <row r="1117" spans="1:11" x14ac:dyDescent="0.25">
      <c r="A1117" s="174" t="s">
        <v>6</v>
      </c>
      <c r="B1117" s="175"/>
      <c r="C1117" s="82" t="s">
        <v>13</v>
      </c>
      <c r="D1117" s="9"/>
      <c r="E1117" s="8"/>
      <c r="G1117" s="174" t="s">
        <v>6</v>
      </c>
      <c r="H1117" s="175"/>
      <c r="I1117" s="82" t="s">
        <v>13</v>
      </c>
      <c r="J1117" s="9"/>
      <c r="K1117" s="8"/>
    </row>
    <row r="1118" spans="1:11" x14ac:dyDescent="0.25">
      <c r="A1118" s="174"/>
      <c r="B1118" s="175"/>
      <c r="C1118" s="82"/>
      <c r="D1118" s="9"/>
      <c r="E1118" s="8"/>
      <c r="G1118" s="174"/>
      <c r="H1118" s="175"/>
      <c r="I1118" s="82"/>
      <c r="J1118" s="9"/>
      <c r="K1118" s="8"/>
    </row>
    <row r="1119" spans="1:11" x14ac:dyDescent="0.25">
      <c r="A1119" s="174"/>
      <c r="B1119" s="175"/>
      <c r="C1119" s="82"/>
      <c r="D1119" s="9"/>
      <c r="E1119" s="8"/>
      <c r="G1119" s="174"/>
      <c r="H1119" s="175"/>
      <c r="I1119" s="82"/>
      <c r="J1119" s="9"/>
      <c r="K1119" s="8"/>
    </row>
    <row r="1120" spans="1:11" ht="15.75" thickBot="1" x14ac:dyDescent="0.3">
      <c r="A1120" s="163" t="s">
        <v>14</v>
      </c>
      <c r="B1120" s="164"/>
      <c r="C1120" s="164"/>
      <c r="D1120" s="164"/>
      <c r="E1120" s="165"/>
      <c r="G1120" s="163" t="s">
        <v>14</v>
      </c>
      <c r="H1120" s="164"/>
      <c r="I1120" s="164"/>
      <c r="J1120" s="164"/>
      <c r="K1120" s="165"/>
    </row>
    <row r="1121" spans="1:11" ht="21.75" customHeight="1" x14ac:dyDescent="0.25">
      <c r="A1121" s="69" t="s">
        <v>101</v>
      </c>
      <c r="B1121" s="69" t="s">
        <v>5</v>
      </c>
      <c r="C1121" s="69" t="s">
        <v>100</v>
      </c>
      <c r="D1121" s="69" t="s">
        <v>108</v>
      </c>
      <c r="E1121" s="69" t="s">
        <v>95</v>
      </c>
      <c r="G1121" s="69" t="s">
        <v>101</v>
      </c>
      <c r="H1121" s="69" t="s">
        <v>5</v>
      </c>
      <c r="I1121" s="69" t="s">
        <v>100</v>
      </c>
      <c r="J1121" s="69" t="s">
        <v>108</v>
      </c>
      <c r="K1121" s="69" t="s">
        <v>95</v>
      </c>
    </row>
    <row r="1122" spans="1:11" ht="15.75" thickBot="1" x14ac:dyDescent="0.3">
      <c r="A1122" s="70"/>
      <c r="B1122" s="70"/>
      <c r="C1122" s="70" t="e">
        <f>VLOOKUP(E1105,INVENTORY!$A$2:$N$92,7,FALSE)</f>
        <v>#N/A</v>
      </c>
      <c r="D1122" s="70" t="e">
        <f>VLOOKUP(E1105,INVENTORY!$A$2:$N$92,8,FALSE)</f>
        <v>#N/A</v>
      </c>
      <c r="E1122" s="70" t="e">
        <f>VLOOKUP(E1105,INVENTORY!$A$2:$N$92,9,FALSE)</f>
        <v>#N/A</v>
      </c>
      <c r="G1122" s="70"/>
      <c r="H1122" s="70"/>
      <c r="I1122" s="70" t="e">
        <f>VLOOKUP(K1105,INVENTORY!$A$2:$N$92,7,FALSE)</f>
        <v>#N/A</v>
      </c>
      <c r="J1122" s="70" t="e">
        <f>VLOOKUP(K1105,INVENTORY!$A$2:$N$92,8,FALSE)</f>
        <v>#N/A</v>
      </c>
      <c r="K1122" s="70" t="e">
        <f>VLOOKUP(K1105,INVENTORY!$A$2:$N$92,9,FALSE)</f>
        <v>#N/A</v>
      </c>
    </row>
    <row r="1123" spans="1:11" ht="15.75" thickBot="1" x14ac:dyDescent="0.3">
      <c r="A1123" s="6"/>
      <c r="B1123" s="5"/>
      <c r="C1123" s="5"/>
      <c r="D1123" s="5"/>
      <c r="E1123" s="7"/>
      <c r="G1123" s="6"/>
      <c r="H1123" s="5"/>
      <c r="I1123" s="5"/>
      <c r="J1123" s="5"/>
      <c r="K1123" s="7"/>
    </row>
    <row r="1124" spans="1:11" ht="18" customHeight="1" thickBot="1" x14ac:dyDescent="0.3">
      <c r="A1124" s="6" t="s">
        <v>4</v>
      </c>
      <c r="B1124" s="5"/>
      <c r="C1124" s="166" t="e">
        <f>"Function Code: "&amp;VLOOKUP(E1105,INVENTORY!$A$2:$Q$92,14,FALSE)</f>
        <v>#N/A</v>
      </c>
      <c r="D1124" s="167"/>
      <c r="E1124" s="168"/>
      <c r="G1124" s="6" t="s">
        <v>4</v>
      </c>
      <c r="H1124" s="5"/>
      <c r="I1124" s="166" t="e">
        <f>"Function Code: "&amp;VLOOKUP(K1105,INVENTORY!$A$2:$Q$92,14,FALSE)</f>
        <v>#N/A</v>
      </c>
      <c r="J1124" s="167"/>
      <c r="K1124" s="168"/>
    </row>
    <row r="1125" spans="1:11" ht="15" customHeight="1" thickBot="1" x14ac:dyDescent="0.3">
      <c r="A1125" s="6"/>
      <c r="B1125" s="5"/>
      <c r="C1125" s="169"/>
      <c r="D1125" s="170"/>
      <c r="E1125" s="171"/>
      <c r="G1125" s="6"/>
      <c r="H1125" s="5"/>
      <c r="I1125" s="169"/>
      <c r="J1125" s="170"/>
      <c r="K1125" s="171"/>
    </row>
    <row r="1126" spans="1:11" ht="15" customHeight="1" thickBot="1" x14ac:dyDescent="0.3">
      <c r="A1126" s="6"/>
      <c r="B1126" s="5"/>
      <c r="C1126" s="169" t="e">
        <f>"Cosmetic Code: "&amp;VLOOKUP(E1105,INVENTORY!$A$2:$Q$92,15,FALSE)</f>
        <v>#N/A</v>
      </c>
      <c r="D1126" s="170"/>
      <c r="E1126" s="171"/>
      <c r="G1126" s="6"/>
      <c r="H1126" s="5"/>
      <c r="I1126" s="169" t="e">
        <f>"Cosmetic Code: "&amp;VLOOKUP(K1105,INVENTORY!$A$2:$Q$92,15,FALSE)</f>
        <v>#N/A</v>
      </c>
      <c r="J1126" s="170"/>
      <c r="K1126" s="171"/>
    </row>
    <row r="1127" spans="1:11" ht="15" customHeight="1" x14ac:dyDescent="0.25">
      <c r="A1127" s="6"/>
      <c r="B1127" s="5"/>
      <c r="C1127" s="15"/>
      <c r="D1127" s="16"/>
      <c r="E1127" s="17"/>
      <c r="G1127" s="6"/>
      <c r="H1127" s="5"/>
      <c r="I1127" s="15"/>
      <c r="J1127" s="16"/>
      <c r="K1127" s="17"/>
    </row>
    <row r="1128" spans="1:11" ht="15" customHeight="1" x14ac:dyDescent="0.25">
      <c r="A1128" s="4" t="s">
        <v>3</v>
      </c>
      <c r="B1128" s="14" t="s">
        <v>2</v>
      </c>
      <c r="C1128" s="15"/>
      <c r="D1128" s="16"/>
      <c r="E1128" s="17"/>
      <c r="G1128" s="4" t="s">
        <v>3</v>
      </c>
      <c r="H1128" s="14" t="s">
        <v>2</v>
      </c>
      <c r="I1128" s="15"/>
      <c r="J1128" s="16"/>
      <c r="K1128" s="17"/>
    </row>
    <row r="1129" spans="1:11" ht="15.75" customHeight="1" thickBot="1" x14ac:dyDescent="0.3">
      <c r="A1129" s="12" t="s">
        <v>1</v>
      </c>
      <c r="B1129" s="13" t="s">
        <v>1</v>
      </c>
      <c r="C1129" s="18"/>
      <c r="D1129" s="19"/>
      <c r="E1129" s="20"/>
      <c r="G1129" s="12" t="s">
        <v>1</v>
      </c>
      <c r="H1129" s="13" t="s">
        <v>1</v>
      </c>
      <c r="I1129" s="18"/>
      <c r="J1129" s="19"/>
      <c r="K1129" s="20"/>
    </row>
    <row r="1130" spans="1:11" ht="15.75" thickBot="1" x14ac:dyDescent="0.3">
      <c r="A1130" s="3" t="s">
        <v>0</v>
      </c>
      <c r="B1130" s="2" t="s">
        <v>0</v>
      </c>
      <c r="C1130" s="1"/>
      <c r="D1130" s="172" t="s">
        <v>119</v>
      </c>
      <c r="E1130" s="173"/>
      <c r="G1130" s="3" t="s">
        <v>0</v>
      </c>
      <c r="H1130" s="2" t="s">
        <v>0</v>
      </c>
      <c r="I1130" s="1"/>
      <c r="J1130" s="172" t="s">
        <v>119</v>
      </c>
      <c r="K1130" s="173"/>
    </row>
    <row r="1131" spans="1:11" ht="47.25" customHeight="1" thickBot="1" x14ac:dyDescent="0.3"/>
    <row r="1132" spans="1:11" ht="15" customHeight="1" x14ac:dyDescent="0.25">
      <c r="A1132" s="176" t="s">
        <v>105</v>
      </c>
      <c r="B1132" s="177"/>
      <c r="C1132" s="177"/>
      <c r="D1132" s="177"/>
      <c r="E1132" s="178"/>
      <c r="G1132" s="176" t="s">
        <v>105</v>
      </c>
      <c r="H1132" s="177"/>
      <c r="I1132" s="177"/>
      <c r="J1132" s="177"/>
      <c r="K1132" s="178"/>
    </row>
    <row r="1133" spans="1:11" ht="15.75" customHeight="1" thickBot="1" x14ac:dyDescent="0.3">
      <c r="A1133" s="179"/>
      <c r="B1133" s="180"/>
      <c r="C1133" s="180"/>
      <c r="D1133" s="180"/>
      <c r="E1133" s="181"/>
      <c r="G1133" s="179"/>
      <c r="H1133" s="180"/>
      <c r="I1133" s="180"/>
      <c r="J1133" s="180"/>
      <c r="K1133" s="181"/>
    </row>
    <row r="1134" spans="1:11" ht="15.75" customHeight="1" thickBot="1" x14ac:dyDescent="0.3">
      <c r="A1134" s="11"/>
      <c r="B1134" s="10"/>
      <c r="C1134" s="10"/>
      <c r="D1134" s="33" t="s">
        <v>42</v>
      </c>
      <c r="E1134" s="42">
        <f>'Data-PULLDOWNS'!$B$3*2+E1105</f>
        <v>22</v>
      </c>
      <c r="G1134" s="11"/>
      <c r="H1134" s="10"/>
      <c r="I1134" s="10"/>
      <c r="J1134" s="33" t="s">
        <v>42</v>
      </c>
      <c r="K1134" s="42">
        <f>'Data-PULLDOWNS'!$B$3*3+E1105</f>
        <v>23</v>
      </c>
    </row>
    <row r="1135" spans="1:11" ht="19.5" customHeight="1" x14ac:dyDescent="0.25">
      <c r="A1135" s="34" t="s">
        <v>11</v>
      </c>
      <c r="B1135" s="35" t="s">
        <v>15</v>
      </c>
      <c r="C1135" s="36" t="s">
        <v>12</v>
      </c>
      <c r="D1135" s="37">
        <f ca="1">NOW()</f>
        <v>45945.548046875003</v>
      </c>
      <c r="E1135" s="38"/>
      <c r="G1135" s="34" t="s">
        <v>11</v>
      </c>
      <c r="H1135" s="35" t="s">
        <v>15</v>
      </c>
      <c r="I1135" s="36" t="s">
        <v>12</v>
      </c>
      <c r="J1135" s="37">
        <f ca="1">NOW()</f>
        <v>45945.548046875003</v>
      </c>
      <c r="K1135" s="38"/>
    </row>
    <row r="1136" spans="1:11" ht="15.95" customHeight="1" x14ac:dyDescent="0.25">
      <c r="A1136" s="34" t="s">
        <v>39</v>
      </c>
      <c r="B1136" s="35" t="s">
        <v>103</v>
      </c>
      <c r="C1136" s="39" t="s">
        <v>38</v>
      </c>
      <c r="D1136" s="40" t="e">
        <f>VLOOKUP(E1134,INVENTORY!$A$2:$N$92,10,FALSE)</f>
        <v>#N/A</v>
      </c>
      <c r="E1136" s="38"/>
      <c r="G1136" s="34" t="s">
        <v>39</v>
      </c>
      <c r="H1136" s="35" t="s">
        <v>103</v>
      </c>
      <c r="I1136" s="39" t="s">
        <v>38</v>
      </c>
      <c r="J1136" s="40" t="e">
        <f>VLOOKUP(K1134,INVENTORY!$A$2:$N$92,10,FALSE)</f>
        <v>#N/A</v>
      </c>
      <c r="K1136" s="38"/>
    </row>
    <row r="1137" spans="1:11" ht="15.95" customHeight="1" x14ac:dyDescent="0.25">
      <c r="A1137" s="34" t="str">
        <f>"Make: "</f>
        <v xml:space="preserve">Make: </v>
      </c>
      <c r="B1137" s="35" t="e">
        <f>VLOOKUP(E1134,INVENTORY!$A$2:$N$92,2,FALSE)</f>
        <v>#N/A</v>
      </c>
      <c r="C1137" s="36" t="str">
        <f>"Model: "</f>
        <v xml:space="preserve">Model: </v>
      </c>
      <c r="D1137" s="40" t="e">
        <f>VLOOKUP(E1134,INVENTORY!$A$2:$N$92,3,FALSE)</f>
        <v>#N/A</v>
      </c>
      <c r="E1137" s="38"/>
      <c r="G1137" s="34" t="str">
        <f>"Make: "</f>
        <v xml:space="preserve">Make: </v>
      </c>
      <c r="H1137" s="35" t="e">
        <f>VLOOKUP(K1134,INVENTORY!$A$2:$N$92,2,FALSE)</f>
        <v>#N/A</v>
      </c>
      <c r="I1137" s="36" t="str">
        <f>"Model: "</f>
        <v xml:space="preserve">Model: </v>
      </c>
      <c r="J1137" s="40" t="e">
        <f>VLOOKUP(K1134,INVENTORY!$A$2:$N$92,3,FALSE)</f>
        <v>#N/A</v>
      </c>
      <c r="K1137" s="38"/>
    </row>
    <row r="1138" spans="1:11" ht="15.95" customHeight="1" x14ac:dyDescent="0.25">
      <c r="A1138" s="34" t="str">
        <f>"CPU/Speed: "</f>
        <v xml:space="preserve">CPU/Speed: </v>
      </c>
      <c r="B1138" s="35" t="e">
        <f>VLOOKUP(E1134,INVENTORY!$A$2:$N$92,4,FALSE)&amp;" / "&amp;VLOOKUP(E1134,INVENTORY!$A$2:$N$92,5,FALSE)&amp;"GHz"</f>
        <v>#N/A</v>
      </c>
      <c r="C1138" s="36"/>
      <c r="D1138" s="36" t="str">
        <f>"Memory: "</f>
        <v xml:space="preserve">Memory: </v>
      </c>
      <c r="E1138" s="71" t="e">
        <f>VLOOKUP(E1134,INVENTORY!$A$2:$N$92,6,FALSE)</f>
        <v>#N/A</v>
      </c>
      <c r="G1138" s="34" t="str">
        <f>"CPU/Speed: "</f>
        <v xml:space="preserve">CPU/Speed: </v>
      </c>
      <c r="H1138" s="35" t="e">
        <f>VLOOKUP(K1134,INVENTORY!$A$2:$N$92,4,FALSE)&amp;" / "&amp;VLOOKUP(K1134,INVENTORY!$A$2:$N$92,5,FALSE)&amp;"GHz"</f>
        <v>#N/A</v>
      </c>
      <c r="I1138" s="36"/>
      <c r="J1138" s="36" t="str">
        <f>"Memory: "</f>
        <v xml:space="preserve">Memory: </v>
      </c>
      <c r="K1138" s="71" t="e">
        <f>VLOOKUP(K1134,INVENTORY!$A$2:$N$92,6,FALSE)</f>
        <v>#N/A</v>
      </c>
    </row>
    <row r="1139" spans="1:11" ht="6.95" customHeight="1" x14ac:dyDescent="0.25">
      <c r="A1139" s="6"/>
      <c r="B1139" s="5"/>
      <c r="C1139" s="5"/>
      <c r="D1139" s="5"/>
      <c r="E1139" s="7"/>
      <c r="G1139" s="6"/>
      <c r="H1139" s="5"/>
      <c r="I1139" s="5"/>
      <c r="J1139" s="5"/>
      <c r="K1139" s="7"/>
    </row>
    <row r="1140" spans="1:11" x14ac:dyDescent="0.25">
      <c r="A1140" s="182" t="s">
        <v>10</v>
      </c>
      <c r="B1140" s="183"/>
      <c r="C1140" s="83" t="s">
        <v>1</v>
      </c>
      <c r="D1140" s="83" t="s">
        <v>9</v>
      </c>
      <c r="E1140" s="68" t="s">
        <v>8</v>
      </c>
      <c r="G1140" s="182" t="s">
        <v>10</v>
      </c>
      <c r="H1140" s="183"/>
      <c r="I1140" s="83" t="s">
        <v>1</v>
      </c>
      <c r="J1140" s="83" t="s">
        <v>9</v>
      </c>
      <c r="K1140" s="68" t="s">
        <v>8</v>
      </c>
    </row>
    <row r="1141" spans="1:11" x14ac:dyDescent="0.25">
      <c r="A1141" s="174" t="s">
        <v>96</v>
      </c>
      <c r="B1141" s="175"/>
      <c r="C1141" s="82" t="s">
        <v>13</v>
      </c>
      <c r="D1141" s="9"/>
      <c r="E1141" s="8"/>
      <c r="G1141" s="174" t="s">
        <v>96</v>
      </c>
      <c r="H1141" s="175"/>
      <c r="I1141" s="82" t="s">
        <v>13</v>
      </c>
      <c r="J1141" s="9"/>
      <c r="K1141" s="8"/>
    </row>
    <row r="1142" spans="1:11" x14ac:dyDescent="0.25">
      <c r="A1142" s="174" t="s">
        <v>98</v>
      </c>
      <c r="B1142" s="175"/>
      <c r="C1142" s="82" t="s">
        <v>13</v>
      </c>
      <c r="D1142" s="9"/>
      <c r="E1142" s="8"/>
      <c r="G1142" s="174" t="s">
        <v>98</v>
      </c>
      <c r="H1142" s="175"/>
      <c r="I1142" s="82" t="s">
        <v>13</v>
      </c>
      <c r="J1142" s="9"/>
      <c r="K1142" s="8"/>
    </row>
    <row r="1143" spans="1:11" x14ac:dyDescent="0.25">
      <c r="A1143" s="174" t="s">
        <v>97</v>
      </c>
      <c r="B1143" s="175"/>
      <c r="C1143" s="82" t="s">
        <v>13</v>
      </c>
      <c r="D1143" s="9"/>
      <c r="E1143" s="8"/>
      <c r="G1143" s="174" t="s">
        <v>97</v>
      </c>
      <c r="H1143" s="175"/>
      <c r="I1143" s="82" t="s">
        <v>13</v>
      </c>
      <c r="J1143" s="9"/>
      <c r="K1143" s="8"/>
    </row>
    <row r="1144" spans="1:11" x14ac:dyDescent="0.25">
      <c r="A1144" s="174" t="s">
        <v>7</v>
      </c>
      <c r="B1144" s="175"/>
      <c r="C1144" s="82" t="s">
        <v>13</v>
      </c>
      <c r="D1144" s="9"/>
      <c r="E1144" s="8"/>
      <c r="G1144" s="174" t="s">
        <v>7</v>
      </c>
      <c r="H1144" s="175"/>
      <c r="I1144" s="82" t="s">
        <v>13</v>
      </c>
      <c r="J1144" s="9"/>
      <c r="K1144" s="8"/>
    </row>
    <row r="1145" spans="1:11" x14ac:dyDescent="0.25">
      <c r="A1145" s="174" t="s">
        <v>99</v>
      </c>
      <c r="B1145" s="175"/>
      <c r="C1145" s="82" t="s">
        <v>13</v>
      </c>
      <c r="D1145" s="9"/>
      <c r="E1145" s="8"/>
      <c r="G1145" s="174" t="s">
        <v>99</v>
      </c>
      <c r="H1145" s="175"/>
      <c r="I1145" s="82" t="s">
        <v>13</v>
      </c>
      <c r="J1145" s="9"/>
      <c r="K1145" s="8"/>
    </row>
    <row r="1146" spans="1:11" x14ac:dyDescent="0.25">
      <c r="A1146" s="174" t="s">
        <v>6</v>
      </c>
      <c r="B1146" s="175"/>
      <c r="C1146" s="82" t="s">
        <v>13</v>
      </c>
      <c r="D1146" s="9"/>
      <c r="E1146" s="8"/>
      <c r="G1146" s="174" t="s">
        <v>6</v>
      </c>
      <c r="H1146" s="175"/>
      <c r="I1146" s="82" t="s">
        <v>13</v>
      </c>
      <c r="J1146" s="9"/>
      <c r="K1146" s="8"/>
    </row>
    <row r="1147" spans="1:11" x14ac:dyDescent="0.25">
      <c r="A1147" s="174"/>
      <c r="B1147" s="175"/>
      <c r="C1147" s="82"/>
      <c r="D1147" s="9"/>
      <c r="E1147" s="8"/>
      <c r="G1147" s="174"/>
      <c r="H1147" s="175"/>
      <c r="I1147" s="82"/>
      <c r="J1147" s="9"/>
      <c r="K1147" s="8"/>
    </row>
    <row r="1148" spans="1:11" x14ac:dyDescent="0.25">
      <c r="A1148" s="174"/>
      <c r="B1148" s="175"/>
      <c r="C1148" s="82"/>
      <c r="D1148" s="9"/>
      <c r="E1148" s="8"/>
      <c r="G1148" s="174"/>
      <c r="H1148" s="175"/>
      <c r="I1148" s="82"/>
      <c r="J1148" s="9"/>
      <c r="K1148" s="8"/>
    </row>
    <row r="1149" spans="1:11" ht="15.75" thickBot="1" x14ac:dyDescent="0.3">
      <c r="A1149" s="163" t="s">
        <v>14</v>
      </c>
      <c r="B1149" s="164"/>
      <c r="C1149" s="164"/>
      <c r="D1149" s="164"/>
      <c r="E1149" s="165"/>
      <c r="G1149" s="163" t="s">
        <v>14</v>
      </c>
      <c r="H1149" s="164"/>
      <c r="I1149" s="164"/>
      <c r="J1149" s="164"/>
      <c r="K1149" s="165"/>
    </row>
    <row r="1150" spans="1:11" ht="21.75" customHeight="1" x14ac:dyDescent="0.25">
      <c r="A1150" s="69" t="s">
        <v>101</v>
      </c>
      <c r="B1150" s="69" t="s">
        <v>5</v>
      </c>
      <c r="C1150" s="69" t="s">
        <v>100</v>
      </c>
      <c r="D1150" s="69" t="s">
        <v>108</v>
      </c>
      <c r="E1150" s="69" t="s">
        <v>95</v>
      </c>
      <c r="G1150" s="69" t="s">
        <v>101</v>
      </c>
      <c r="H1150" s="69" t="s">
        <v>5</v>
      </c>
      <c r="I1150" s="69" t="s">
        <v>100</v>
      </c>
      <c r="J1150" s="69" t="s">
        <v>108</v>
      </c>
      <c r="K1150" s="69" t="s">
        <v>95</v>
      </c>
    </row>
    <row r="1151" spans="1:11" ht="15.75" thickBot="1" x14ac:dyDescent="0.3">
      <c r="A1151" s="70"/>
      <c r="B1151" s="70"/>
      <c r="C1151" s="70" t="e">
        <f>VLOOKUP(E1134,INVENTORY!$A$2:$N$92,7,FALSE)</f>
        <v>#N/A</v>
      </c>
      <c r="D1151" s="70" t="e">
        <f>VLOOKUP(E1134,INVENTORY!$A$2:$N$92,8,FALSE)</f>
        <v>#N/A</v>
      </c>
      <c r="E1151" s="70" t="e">
        <f>VLOOKUP(E1134,INVENTORY!$A$2:$N$92,9,FALSE)</f>
        <v>#N/A</v>
      </c>
      <c r="G1151" s="70"/>
      <c r="H1151" s="70"/>
      <c r="I1151" s="70" t="e">
        <f>VLOOKUP(K1134,INVENTORY!$A$2:$N$92,7,FALSE)</f>
        <v>#N/A</v>
      </c>
      <c r="J1151" s="70" t="e">
        <f>VLOOKUP(K1134,INVENTORY!$A$2:$N$92,8,FALSE)</f>
        <v>#N/A</v>
      </c>
      <c r="K1151" s="70" t="e">
        <f>VLOOKUP(K1134,INVENTORY!$A$2:$N$92,9,FALSE)</f>
        <v>#N/A</v>
      </c>
    </row>
    <row r="1152" spans="1:11" ht="15.75" thickBot="1" x14ac:dyDescent="0.3">
      <c r="A1152" s="6"/>
      <c r="B1152" s="5"/>
      <c r="C1152" s="5"/>
      <c r="D1152" s="5"/>
      <c r="E1152" s="7"/>
      <c r="G1152" s="6"/>
      <c r="H1152" s="5"/>
      <c r="I1152" s="5"/>
      <c r="J1152" s="5"/>
      <c r="K1152" s="7"/>
    </row>
    <row r="1153" spans="1:11" ht="18" customHeight="1" thickBot="1" x14ac:dyDescent="0.3">
      <c r="A1153" s="6" t="s">
        <v>4</v>
      </c>
      <c r="B1153" s="5"/>
      <c r="C1153" s="166" t="e">
        <f>"Function Code: "&amp;VLOOKUP(E1134,INVENTORY!$A$2:$Q$92,14,FALSE)</f>
        <v>#N/A</v>
      </c>
      <c r="D1153" s="167"/>
      <c r="E1153" s="168"/>
      <c r="G1153" s="6" t="s">
        <v>4</v>
      </c>
      <c r="H1153" s="5"/>
      <c r="I1153" s="166" t="e">
        <f>"Function Code: "&amp;VLOOKUP(K1134,INVENTORY!$A$2:$Q$92,14,FALSE)</f>
        <v>#N/A</v>
      </c>
      <c r="J1153" s="167"/>
      <c r="K1153" s="168"/>
    </row>
    <row r="1154" spans="1:11" ht="15" customHeight="1" thickBot="1" x14ac:dyDescent="0.3">
      <c r="A1154" s="6"/>
      <c r="B1154" s="5"/>
      <c r="C1154" s="169"/>
      <c r="D1154" s="170"/>
      <c r="E1154" s="171"/>
      <c r="G1154" s="6"/>
      <c r="H1154" s="5"/>
      <c r="I1154" s="169"/>
      <c r="J1154" s="170"/>
      <c r="K1154" s="171"/>
    </row>
    <row r="1155" spans="1:11" ht="15" customHeight="1" thickBot="1" x14ac:dyDescent="0.3">
      <c r="A1155" s="6"/>
      <c r="B1155" s="5"/>
      <c r="C1155" s="169" t="e">
        <f>"Cosmetic Code: "&amp;VLOOKUP(E1134,INVENTORY!$A$2:$Q$92,15,FALSE)</f>
        <v>#N/A</v>
      </c>
      <c r="D1155" s="170"/>
      <c r="E1155" s="171"/>
      <c r="G1155" s="6"/>
      <c r="H1155" s="5"/>
      <c r="I1155" s="169" t="e">
        <f>"Cosmetic Code: "&amp;VLOOKUP(K1134,INVENTORY!$A$2:$Q$92,15,FALSE)</f>
        <v>#N/A</v>
      </c>
      <c r="J1155" s="170"/>
      <c r="K1155" s="171"/>
    </row>
    <row r="1156" spans="1:11" ht="15" customHeight="1" x14ac:dyDescent="0.25">
      <c r="A1156" s="6"/>
      <c r="B1156" s="5"/>
      <c r="C1156" s="15"/>
      <c r="D1156" s="16"/>
      <c r="E1156" s="17"/>
      <c r="G1156" s="6"/>
      <c r="H1156" s="5"/>
      <c r="I1156" s="15"/>
      <c r="J1156" s="16"/>
      <c r="K1156" s="17"/>
    </row>
    <row r="1157" spans="1:11" ht="15" customHeight="1" x14ac:dyDescent="0.25">
      <c r="A1157" s="4" t="s">
        <v>3</v>
      </c>
      <c r="B1157" s="14" t="s">
        <v>2</v>
      </c>
      <c r="C1157" s="15"/>
      <c r="D1157" s="16"/>
      <c r="E1157" s="17"/>
      <c r="G1157" s="4" t="s">
        <v>3</v>
      </c>
      <c r="H1157" s="14" t="s">
        <v>2</v>
      </c>
      <c r="I1157" s="15"/>
      <c r="J1157" s="16"/>
      <c r="K1157" s="17"/>
    </row>
    <row r="1158" spans="1:11" ht="15.75" customHeight="1" thickBot="1" x14ac:dyDescent="0.3">
      <c r="A1158" s="12" t="s">
        <v>1</v>
      </c>
      <c r="B1158" s="13" t="s">
        <v>1</v>
      </c>
      <c r="C1158" s="18"/>
      <c r="D1158" s="19"/>
      <c r="E1158" s="20"/>
      <c r="G1158" s="12" t="s">
        <v>1</v>
      </c>
      <c r="H1158" s="13" t="s">
        <v>1</v>
      </c>
      <c r="I1158" s="18"/>
      <c r="J1158" s="19"/>
      <c r="K1158" s="20"/>
    </row>
    <row r="1159" spans="1:11" ht="15.75" thickBot="1" x14ac:dyDescent="0.3">
      <c r="A1159" s="3" t="s">
        <v>0</v>
      </c>
      <c r="B1159" s="2" t="s">
        <v>0</v>
      </c>
      <c r="C1159" s="1"/>
      <c r="D1159" s="172" t="s">
        <v>119</v>
      </c>
      <c r="E1159" s="173"/>
      <c r="G1159" s="3" t="s">
        <v>0</v>
      </c>
      <c r="H1159" s="2" t="s">
        <v>0</v>
      </c>
      <c r="I1159" s="1"/>
      <c r="J1159" s="172" t="s">
        <v>119</v>
      </c>
      <c r="K1159" s="173"/>
    </row>
    <row r="1160" spans="1:11" ht="15.75" thickBot="1" x14ac:dyDescent="0.3"/>
    <row r="1161" spans="1:11" ht="15" customHeight="1" x14ac:dyDescent="0.25">
      <c r="A1161" s="176" t="s">
        <v>105</v>
      </c>
      <c r="B1161" s="177"/>
      <c r="C1161" s="177"/>
      <c r="D1161" s="177"/>
      <c r="E1161" s="178"/>
      <c r="G1161" s="176" t="s">
        <v>105</v>
      </c>
      <c r="H1161" s="177"/>
      <c r="I1161" s="177"/>
      <c r="J1161" s="177"/>
      <c r="K1161" s="178"/>
    </row>
    <row r="1162" spans="1:11" ht="15.75" customHeight="1" thickBot="1" x14ac:dyDescent="0.3">
      <c r="A1162" s="179"/>
      <c r="B1162" s="180"/>
      <c r="C1162" s="180"/>
      <c r="D1162" s="180"/>
      <c r="E1162" s="181"/>
      <c r="G1162" s="179"/>
      <c r="H1162" s="180"/>
      <c r="I1162" s="180"/>
      <c r="J1162" s="180"/>
      <c r="K1162" s="181"/>
    </row>
    <row r="1163" spans="1:11" ht="15.75" customHeight="1" thickBot="1" x14ac:dyDescent="0.3">
      <c r="A1163" s="11"/>
      <c r="B1163" s="10"/>
      <c r="C1163" s="10"/>
      <c r="D1163" s="33" t="s">
        <v>42</v>
      </c>
      <c r="E1163" s="42">
        <f>E1105+1</f>
        <v>21</v>
      </c>
      <c r="G1163" s="11"/>
      <c r="H1163" s="10"/>
      <c r="I1163" s="10"/>
      <c r="J1163" s="33" t="s">
        <v>42</v>
      </c>
      <c r="K1163" s="42">
        <f>'Data-PULLDOWNS'!$B$3+E1163</f>
        <v>22</v>
      </c>
    </row>
    <row r="1164" spans="1:11" ht="19.5" customHeight="1" x14ac:dyDescent="0.25">
      <c r="A1164" s="34" t="s">
        <v>11</v>
      </c>
      <c r="B1164" s="35" t="s">
        <v>15</v>
      </c>
      <c r="C1164" s="36" t="s">
        <v>12</v>
      </c>
      <c r="D1164" s="37">
        <f ca="1">NOW()</f>
        <v>45945.548046875003</v>
      </c>
      <c r="E1164" s="38"/>
      <c r="G1164" s="34" t="s">
        <v>11</v>
      </c>
      <c r="H1164" s="35" t="s">
        <v>15</v>
      </c>
      <c r="I1164" s="36" t="s">
        <v>12</v>
      </c>
      <c r="J1164" s="37">
        <f ca="1">NOW()</f>
        <v>45945.548046875003</v>
      </c>
      <c r="K1164" s="38"/>
    </row>
    <row r="1165" spans="1:11" ht="15.95" customHeight="1" x14ac:dyDescent="0.25">
      <c r="A1165" s="34" t="s">
        <v>39</v>
      </c>
      <c r="B1165" s="35" t="s">
        <v>103</v>
      </c>
      <c r="C1165" s="39" t="s">
        <v>38</v>
      </c>
      <c r="D1165" s="40" t="e">
        <f>VLOOKUP(E1163,INVENTORY!$A$2:$N$92,10,FALSE)</f>
        <v>#N/A</v>
      </c>
      <c r="E1165" s="38"/>
      <c r="G1165" s="34" t="s">
        <v>39</v>
      </c>
      <c r="H1165" s="35" t="s">
        <v>103</v>
      </c>
      <c r="I1165" s="39" t="s">
        <v>38</v>
      </c>
      <c r="J1165" s="40" t="e">
        <f>VLOOKUP(K1163,INVENTORY!$A$2:$N$92,10,FALSE)</f>
        <v>#N/A</v>
      </c>
      <c r="K1165" s="38"/>
    </row>
    <row r="1166" spans="1:11" ht="15.95" customHeight="1" x14ac:dyDescent="0.25">
      <c r="A1166" s="34" t="str">
        <f>"Make: "</f>
        <v xml:space="preserve">Make: </v>
      </c>
      <c r="B1166" s="35" t="e">
        <f>VLOOKUP(E1163,INVENTORY!$A$2:$N$92,2,FALSE)</f>
        <v>#N/A</v>
      </c>
      <c r="C1166" s="36" t="str">
        <f>"Model: "</f>
        <v xml:space="preserve">Model: </v>
      </c>
      <c r="D1166" s="40" t="e">
        <f>VLOOKUP(E1163,INVENTORY!$A$2:$N$92,3,FALSE)</f>
        <v>#N/A</v>
      </c>
      <c r="E1166" s="38"/>
      <c r="G1166" s="34" t="str">
        <f>"Make: "</f>
        <v xml:space="preserve">Make: </v>
      </c>
      <c r="H1166" s="35" t="e">
        <f>VLOOKUP(K1163,INVENTORY!$A$2:$N$92,2,FALSE)</f>
        <v>#N/A</v>
      </c>
      <c r="I1166" s="36" t="str">
        <f>"Model: "</f>
        <v xml:space="preserve">Model: </v>
      </c>
      <c r="J1166" s="40" t="e">
        <f>VLOOKUP(K1163,INVENTORY!$A$2:$N$92,3,FALSE)</f>
        <v>#N/A</v>
      </c>
      <c r="K1166" s="38"/>
    </row>
    <row r="1167" spans="1:11" ht="15.95" customHeight="1" x14ac:dyDescent="0.25">
      <c r="A1167" s="34" t="str">
        <f>"CPU/Speed: "</f>
        <v xml:space="preserve">CPU/Speed: </v>
      </c>
      <c r="B1167" s="35" t="e">
        <f>VLOOKUP(E1163,INVENTORY!$A$2:$N$92,4,FALSE)&amp;" / "&amp;VLOOKUP(E1163,INVENTORY!$A$2:$N$92,5,FALSE)&amp;"GHz"</f>
        <v>#N/A</v>
      </c>
      <c r="C1167" s="36"/>
      <c r="D1167" s="36" t="str">
        <f>"Memory: "</f>
        <v xml:space="preserve">Memory: </v>
      </c>
      <c r="E1167" s="41" t="e">
        <f>VLOOKUP(E1163,INVENTORY!$A$2:$N$92,6,FALSE)</f>
        <v>#N/A</v>
      </c>
      <c r="G1167" s="34" t="str">
        <f>"CPU/Speed: "</f>
        <v xml:space="preserve">CPU/Speed: </v>
      </c>
      <c r="H1167" s="35" t="e">
        <f>VLOOKUP(K1163,INVENTORY!$A$2:$N$92,4,FALSE)&amp;" / "&amp;VLOOKUP(K1163,INVENTORY!$A$2:$N$92,5,FALSE)&amp;"GHz"</f>
        <v>#N/A</v>
      </c>
      <c r="I1167" s="36"/>
      <c r="J1167" s="36" t="str">
        <f>"Memory: "</f>
        <v xml:space="preserve">Memory: </v>
      </c>
      <c r="K1167" s="71" t="e">
        <f>VLOOKUP(K1163,INVENTORY!$A$2:$N$92,6,FALSE)</f>
        <v>#N/A</v>
      </c>
    </row>
    <row r="1168" spans="1:11" ht="6.95" customHeight="1" x14ac:dyDescent="0.25">
      <c r="A1168" s="6"/>
      <c r="B1168" s="5"/>
      <c r="C1168" s="5"/>
      <c r="D1168" s="5"/>
      <c r="E1168" s="7"/>
      <c r="G1168" s="6"/>
      <c r="H1168" s="5"/>
      <c r="I1168" s="5"/>
      <c r="J1168" s="5"/>
      <c r="K1168" s="7"/>
    </row>
    <row r="1169" spans="1:11" x14ac:dyDescent="0.25">
      <c r="A1169" s="182" t="s">
        <v>10</v>
      </c>
      <c r="B1169" s="183"/>
      <c r="C1169" s="83" t="s">
        <v>1</v>
      </c>
      <c r="D1169" s="83" t="s">
        <v>9</v>
      </c>
      <c r="E1169" s="68" t="s">
        <v>8</v>
      </c>
      <c r="G1169" s="182" t="s">
        <v>10</v>
      </c>
      <c r="H1169" s="183"/>
      <c r="I1169" s="83" t="s">
        <v>1</v>
      </c>
      <c r="J1169" s="83" t="s">
        <v>9</v>
      </c>
      <c r="K1169" s="68" t="s">
        <v>8</v>
      </c>
    </row>
    <row r="1170" spans="1:11" x14ac:dyDescent="0.25">
      <c r="A1170" s="174" t="s">
        <v>96</v>
      </c>
      <c r="B1170" s="175"/>
      <c r="C1170" s="82" t="s">
        <v>13</v>
      </c>
      <c r="D1170" s="9"/>
      <c r="E1170" s="8"/>
      <c r="G1170" s="174" t="s">
        <v>96</v>
      </c>
      <c r="H1170" s="175"/>
      <c r="I1170" s="82" t="s">
        <v>13</v>
      </c>
      <c r="J1170" s="9"/>
      <c r="K1170" s="8"/>
    </row>
    <row r="1171" spans="1:11" x14ac:dyDescent="0.25">
      <c r="A1171" s="174" t="s">
        <v>98</v>
      </c>
      <c r="B1171" s="175"/>
      <c r="C1171" s="82" t="s">
        <v>13</v>
      </c>
      <c r="D1171" s="9"/>
      <c r="E1171" s="8"/>
      <c r="G1171" s="174" t="s">
        <v>98</v>
      </c>
      <c r="H1171" s="175"/>
      <c r="I1171" s="82" t="s">
        <v>13</v>
      </c>
      <c r="J1171" s="9"/>
      <c r="K1171" s="8"/>
    </row>
    <row r="1172" spans="1:11" x14ac:dyDescent="0.25">
      <c r="A1172" s="174" t="s">
        <v>97</v>
      </c>
      <c r="B1172" s="175"/>
      <c r="C1172" s="82" t="s">
        <v>13</v>
      </c>
      <c r="D1172" s="9"/>
      <c r="E1172" s="8"/>
      <c r="G1172" s="174" t="s">
        <v>97</v>
      </c>
      <c r="H1172" s="175"/>
      <c r="I1172" s="82" t="s">
        <v>13</v>
      </c>
      <c r="J1172" s="9"/>
      <c r="K1172" s="8"/>
    </row>
    <row r="1173" spans="1:11" x14ac:dyDescent="0.25">
      <c r="A1173" s="174" t="s">
        <v>7</v>
      </c>
      <c r="B1173" s="175"/>
      <c r="C1173" s="82" t="s">
        <v>13</v>
      </c>
      <c r="D1173" s="9"/>
      <c r="E1173" s="8"/>
      <c r="G1173" s="174" t="s">
        <v>7</v>
      </c>
      <c r="H1173" s="175"/>
      <c r="I1173" s="82" t="s">
        <v>13</v>
      </c>
      <c r="J1173" s="9"/>
      <c r="K1173" s="8"/>
    </row>
    <row r="1174" spans="1:11" x14ac:dyDescent="0.25">
      <c r="A1174" s="174" t="s">
        <v>99</v>
      </c>
      <c r="B1174" s="175"/>
      <c r="C1174" s="82" t="s">
        <v>13</v>
      </c>
      <c r="D1174" s="9"/>
      <c r="E1174" s="8"/>
      <c r="G1174" s="174" t="s">
        <v>99</v>
      </c>
      <c r="H1174" s="175"/>
      <c r="I1174" s="82" t="s">
        <v>13</v>
      </c>
      <c r="J1174" s="9"/>
      <c r="K1174" s="8"/>
    </row>
    <row r="1175" spans="1:11" x14ac:dyDescent="0.25">
      <c r="A1175" s="174" t="s">
        <v>6</v>
      </c>
      <c r="B1175" s="175"/>
      <c r="C1175" s="82" t="s">
        <v>13</v>
      </c>
      <c r="D1175" s="9"/>
      <c r="E1175" s="8"/>
      <c r="G1175" s="174" t="s">
        <v>6</v>
      </c>
      <c r="H1175" s="175"/>
      <c r="I1175" s="82" t="s">
        <v>13</v>
      </c>
      <c r="J1175" s="9"/>
      <c r="K1175" s="8"/>
    </row>
    <row r="1176" spans="1:11" x14ac:dyDescent="0.25">
      <c r="A1176" s="174"/>
      <c r="B1176" s="175"/>
      <c r="C1176" s="82"/>
      <c r="D1176" s="9"/>
      <c r="E1176" s="8"/>
      <c r="G1176" s="174"/>
      <c r="H1176" s="175"/>
      <c r="I1176" s="82"/>
      <c r="J1176" s="9"/>
      <c r="K1176" s="8"/>
    </row>
    <row r="1177" spans="1:11" x14ac:dyDescent="0.25">
      <c r="A1177" s="174"/>
      <c r="B1177" s="175"/>
      <c r="C1177" s="82"/>
      <c r="D1177" s="9"/>
      <c r="E1177" s="8"/>
      <c r="G1177" s="174"/>
      <c r="H1177" s="175"/>
      <c r="I1177" s="82"/>
      <c r="J1177" s="9"/>
      <c r="K1177" s="8"/>
    </row>
    <row r="1178" spans="1:11" ht="15.75" thickBot="1" x14ac:dyDescent="0.3">
      <c r="A1178" s="163" t="s">
        <v>14</v>
      </c>
      <c r="B1178" s="164"/>
      <c r="C1178" s="164"/>
      <c r="D1178" s="164"/>
      <c r="E1178" s="165"/>
      <c r="G1178" s="163" t="s">
        <v>14</v>
      </c>
      <c r="H1178" s="164"/>
      <c r="I1178" s="164"/>
      <c r="J1178" s="164"/>
      <c r="K1178" s="165"/>
    </row>
    <row r="1179" spans="1:11" ht="21.75" customHeight="1" x14ac:dyDescent="0.25">
      <c r="A1179" s="69" t="s">
        <v>101</v>
      </c>
      <c r="B1179" s="69" t="s">
        <v>5</v>
      </c>
      <c r="C1179" s="69" t="s">
        <v>100</v>
      </c>
      <c r="D1179" s="69" t="s">
        <v>108</v>
      </c>
      <c r="E1179" s="69" t="s">
        <v>95</v>
      </c>
      <c r="G1179" s="69" t="s">
        <v>101</v>
      </c>
      <c r="H1179" s="69" t="s">
        <v>5</v>
      </c>
      <c r="I1179" s="69" t="s">
        <v>100</v>
      </c>
      <c r="J1179" s="69" t="s">
        <v>108</v>
      </c>
      <c r="K1179" s="69" t="s">
        <v>95</v>
      </c>
    </row>
    <row r="1180" spans="1:11" ht="15.75" thickBot="1" x14ac:dyDescent="0.3">
      <c r="A1180" s="70"/>
      <c r="B1180" s="70"/>
      <c r="C1180" s="70" t="e">
        <f>VLOOKUP(E1163,INVENTORY!$A$2:$N$92,7,FALSE)</f>
        <v>#N/A</v>
      </c>
      <c r="D1180" s="70" t="e">
        <f>VLOOKUP(E1163,INVENTORY!$A$2:$N$92,8,FALSE)</f>
        <v>#N/A</v>
      </c>
      <c r="E1180" s="70" t="e">
        <f>VLOOKUP(E1163,INVENTORY!$A$2:$N$92,9,FALSE)</f>
        <v>#N/A</v>
      </c>
      <c r="G1180" s="70"/>
      <c r="H1180" s="70"/>
      <c r="I1180" s="70" t="e">
        <f>VLOOKUP(K1163,INVENTORY!$A$2:$N$92,7,FALSE)</f>
        <v>#N/A</v>
      </c>
      <c r="J1180" s="70" t="e">
        <f>VLOOKUP(K1163,INVENTORY!$A$2:$N$92,8,FALSE)</f>
        <v>#N/A</v>
      </c>
      <c r="K1180" s="70" t="e">
        <f>VLOOKUP(K1163,INVENTORY!$A$2:$N$92,9,FALSE)</f>
        <v>#N/A</v>
      </c>
    </row>
    <row r="1181" spans="1:11" ht="15.75" thickBot="1" x14ac:dyDescent="0.3">
      <c r="A1181" s="6"/>
      <c r="B1181" s="5"/>
      <c r="C1181" s="5"/>
      <c r="D1181" s="5"/>
      <c r="E1181" s="7"/>
      <c r="G1181" s="6"/>
      <c r="H1181" s="5"/>
      <c r="I1181" s="5"/>
      <c r="J1181" s="5"/>
      <c r="K1181" s="7"/>
    </row>
    <row r="1182" spans="1:11" ht="18" customHeight="1" thickBot="1" x14ac:dyDescent="0.3">
      <c r="A1182" s="6" t="s">
        <v>4</v>
      </c>
      <c r="B1182" s="5"/>
      <c r="C1182" s="166" t="e">
        <f>"Function Code: "&amp;VLOOKUP(E1163,INVENTORY!$A$2:$Q$92,14,FALSE)</f>
        <v>#N/A</v>
      </c>
      <c r="D1182" s="167"/>
      <c r="E1182" s="168"/>
      <c r="G1182" s="6" t="s">
        <v>4</v>
      </c>
      <c r="H1182" s="5"/>
      <c r="I1182" s="166" t="e">
        <f>"Function Code: "&amp;VLOOKUP(K1163,INVENTORY!$A$2:$Q$92,14,FALSE)</f>
        <v>#N/A</v>
      </c>
      <c r="J1182" s="167"/>
      <c r="K1182" s="168"/>
    </row>
    <row r="1183" spans="1:11" ht="15" customHeight="1" thickBot="1" x14ac:dyDescent="0.3">
      <c r="A1183" s="6"/>
      <c r="B1183" s="5"/>
      <c r="C1183" s="169"/>
      <c r="D1183" s="170"/>
      <c r="E1183" s="171"/>
      <c r="G1183" s="6"/>
      <c r="H1183" s="5"/>
      <c r="I1183" s="169"/>
      <c r="J1183" s="170"/>
      <c r="K1183" s="171"/>
    </row>
    <row r="1184" spans="1:11" ht="15" customHeight="1" thickBot="1" x14ac:dyDescent="0.3">
      <c r="A1184" s="6"/>
      <c r="B1184" s="5"/>
      <c r="C1184" s="169" t="e">
        <f>"Cosmetic Code: "&amp;VLOOKUP(E1163,INVENTORY!$A$2:$Q$92,15,FALSE)</f>
        <v>#N/A</v>
      </c>
      <c r="D1184" s="170"/>
      <c r="E1184" s="171"/>
      <c r="G1184" s="6"/>
      <c r="H1184" s="5"/>
      <c r="I1184" s="169" t="e">
        <f>"Cosmetic Code: "&amp;VLOOKUP(K1163,INVENTORY!$A$2:$Q$92,15,FALSE)</f>
        <v>#N/A</v>
      </c>
      <c r="J1184" s="170"/>
      <c r="K1184" s="171"/>
    </row>
    <row r="1185" spans="1:11" ht="15" customHeight="1" x14ac:dyDescent="0.25">
      <c r="A1185" s="6"/>
      <c r="B1185" s="5"/>
      <c r="C1185" s="15"/>
      <c r="D1185" s="16"/>
      <c r="E1185" s="17"/>
      <c r="G1185" s="6"/>
      <c r="H1185" s="5"/>
      <c r="I1185" s="15"/>
      <c r="J1185" s="16"/>
      <c r="K1185" s="17"/>
    </row>
    <row r="1186" spans="1:11" ht="15" customHeight="1" x14ac:dyDescent="0.25">
      <c r="A1186" s="4" t="s">
        <v>3</v>
      </c>
      <c r="B1186" s="14" t="s">
        <v>2</v>
      </c>
      <c r="C1186" s="15"/>
      <c r="D1186" s="16"/>
      <c r="E1186" s="17"/>
      <c r="G1186" s="4" t="s">
        <v>3</v>
      </c>
      <c r="H1186" s="14" t="s">
        <v>2</v>
      </c>
      <c r="I1186" s="15"/>
      <c r="J1186" s="16"/>
      <c r="K1186" s="17"/>
    </row>
    <row r="1187" spans="1:11" ht="15.75" customHeight="1" thickBot="1" x14ac:dyDescent="0.3">
      <c r="A1187" s="12" t="s">
        <v>1</v>
      </c>
      <c r="B1187" s="13" t="s">
        <v>1</v>
      </c>
      <c r="C1187" s="18"/>
      <c r="D1187" s="19"/>
      <c r="E1187" s="20"/>
      <c r="G1187" s="12" t="s">
        <v>1</v>
      </c>
      <c r="H1187" s="13" t="s">
        <v>1</v>
      </c>
      <c r="I1187" s="18"/>
      <c r="J1187" s="19"/>
      <c r="K1187" s="20"/>
    </row>
    <row r="1188" spans="1:11" ht="15.75" thickBot="1" x14ac:dyDescent="0.3">
      <c r="A1188" s="3" t="s">
        <v>0</v>
      </c>
      <c r="B1188" s="2" t="s">
        <v>0</v>
      </c>
      <c r="C1188" s="1"/>
      <c r="D1188" s="172" t="s">
        <v>119</v>
      </c>
      <c r="E1188" s="173"/>
      <c r="G1188" s="3" t="s">
        <v>0</v>
      </c>
      <c r="H1188" s="2" t="s">
        <v>0</v>
      </c>
      <c r="I1188" s="1"/>
      <c r="J1188" s="172" t="s">
        <v>119</v>
      </c>
      <c r="K1188" s="173"/>
    </row>
    <row r="1189" spans="1:11" ht="47.25" customHeight="1" thickBot="1" x14ac:dyDescent="0.3"/>
    <row r="1190" spans="1:11" ht="15" customHeight="1" x14ac:dyDescent="0.25">
      <c r="A1190" s="176" t="s">
        <v>105</v>
      </c>
      <c r="B1190" s="177"/>
      <c r="C1190" s="177"/>
      <c r="D1190" s="177"/>
      <c r="E1190" s="178"/>
      <c r="G1190" s="176" t="s">
        <v>105</v>
      </c>
      <c r="H1190" s="177"/>
      <c r="I1190" s="177"/>
      <c r="J1190" s="177"/>
      <c r="K1190" s="178"/>
    </row>
    <row r="1191" spans="1:11" ht="15.75" customHeight="1" thickBot="1" x14ac:dyDescent="0.3">
      <c r="A1191" s="179"/>
      <c r="B1191" s="180"/>
      <c r="C1191" s="180"/>
      <c r="D1191" s="180"/>
      <c r="E1191" s="181"/>
      <c r="G1191" s="179"/>
      <c r="H1191" s="180"/>
      <c r="I1191" s="180"/>
      <c r="J1191" s="180"/>
      <c r="K1191" s="181"/>
    </row>
    <row r="1192" spans="1:11" ht="15.75" customHeight="1" thickBot="1" x14ac:dyDescent="0.3">
      <c r="A1192" s="11"/>
      <c r="B1192" s="10"/>
      <c r="C1192" s="10"/>
      <c r="D1192" s="33" t="s">
        <v>42</v>
      </c>
      <c r="E1192" s="42">
        <f>'Data-PULLDOWNS'!$B$3*2+E1163</f>
        <v>23</v>
      </c>
      <c r="G1192" s="11"/>
      <c r="H1192" s="10"/>
      <c r="I1192" s="10"/>
      <c r="J1192" s="33" t="s">
        <v>42</v>
      </c>
      <c r="K1192" s="42">
        <f>'Data-PULLDOWNS'!$B$3*3+E1163</f>
        <v>24</v>
      </c>
    </row>
    <row r="1193" spans="1:11" ht="19.5" customHeight="1" x14ac:dyDescent="0.25">
      <c r="A1193" s="34" t="s">
        <v>11</v>
      </c>
      <c r="B1193" s="35" t="s">
        <v>15</v>
      </c>
      <c r="C1193" s="36" t="s">
        <v>12</v>
      </c>
      <c r="D1193" s="37">
        <f ca="1">NOW()</f>
        <v>45945.548046875003</v>
      </c>
      <c r="E1193" s="38"/>
      <c r="G1193" s="34" t="s">
        <v>11</v>
      </c>
      <c r="H1193" s="35" t="s">
        <v>15</v>
      </c>
      <c r="I1193" s="36" t="s">
        <v>12</v>
      </c>
      <c r="J1193" s="37">
        <f ca="1">NOW()</f>
        <v>45945.548046875003</v>
      </c>
      <c r="K1193" s="38"/>
    </row>
    <row r="1194" spans="1:11" ht="15.95" customHeight="1" x14ac:dyDescent="0.25">
      <c r="A1194" s="34" t="s">
        <v>39</v>
      </c>
      <c r="B1194" s="35" t="s">
        <v>103</v>
      </c>
      <c r="C1194" s="39" t="s">
        <v>38</v>
      </c>
      <c r="D1194" s="40" t="e">
        <f>VLOOKUP(E1192,INVENTORY!$A$2:$N$92,10,FALSE)</f>
        <v>#N/A</v>
      </c>
      <c r="E1194" s="38"/>
      <c r="G1194" s="34" t="s">
        <v>39</v>
      </c>
      <c r="H1194" s="35" t="s">
        <v>103</v>
      </c>
      <c r="I1194" s="39" t="s">
        <v>38</v>
      </c>
      <c r="J1194" s="40" t="e">
        <f>VLOOKUP(K1192,INVENTORY!$A$2:$N$92,10,FALSE)</f>
        <v>#N/A</v>
      </c>
      <c r="K1194" s="38"/>
    </row>
    <row r="1195" spans="1:11" ht="15.95" customHeight="1" x14ac:dyDescent="0.25">
      <c r="A1195" s="34" t="str">
        <f>"Make: "</f>
        <v xml:space="preserve">Make: </v>
      </c>
      <c r="B1195" s="35" t="e">
        <f>VLOOKUP(E1192,INVENTORY!$A$2:$N$92,2,FALSE)</f>
        <v>#N/A</v>
      </c>
      <c r="C1195" s="36" t="str">
        <f>"Model: "</f>
        <v xml:space="preserve">Model: </v>
      </c>
      <c r="D1195" s="40" t="e">
        <f>VLOOKUP(E1192,INVENTORY!$A$2:$N$92,3,FALSE)</f>
        <v>#N/A</v>
      </c>
      <c r="E1195" s="38"/>
      <c r="G1195" s="34" t="str">
        <f>"Make: "</f>
        <v xml:space="preserve">Make: </v>
      </c>
      <c r="H1195" s="35" t="e">
        <f>VLOOKUP(K1192,INVENTORY!$A$2:$N$92,2,FALSE)</f>
        <v>#N/A</v>
      </c>
      <c r="I1195" s="36" t="str">
        <f>"Model: "</f>
        <v xml:space="preserve">Model: </v>
      </c>
      <c r="J1195" s="40" t="e">
        <f>VLOOKUP(K1192,INVENTORY!$A$2:$N$92,3,FALSE)</f>
        <v>#N/A</v>
      </c>
      <c r="K1195" s="38"/>
    </row>
    <row r="1196" spans="1:11" ht="15.95" customHeight="1" x14ac:dyDescent="0.25">
      <c r="A1196" s="34" t="str">
        <f>"CPU/Speed: "</f>
        <v xml:space="preserve">CPU/Speed: </v>
      </c>
      <c r="B1196" s="35" t="e">
        <f>VLOOKUP(E1192,INVENTORY!$A$2:$N$92,4,FALSE)&amp;" / "&amp;VLOOKUP(E1192,INVENTORY!$A$2:$N$92,5,FALSE)&amp;"GHz"</f>
        <v>#N/A</v>
      </c>
      <c r="C1196" s="36"/>
      <c r="D1196" s="36" t="str">
        <f>"Memory: "</f>
        <v xml:space="preserve">Memory: </v>
      </c>
      <c r="E1196" s="71" t="e">
        <f>VLOOKUP(E1192,INVENTORY!$A$2:$N$92,6,FALSE)</f>
        <v>#N/A</v>
      </c>
      <c r="G1196" s="34" t="str">
        <f>"CPU/Speed: "</f>
        <v xml:space="preserve">CPU/Speed: </v>
      </c>
      <c r="H1196" s="35" t="e">
        <f>VLOOKUP(K1192,INVENTORY!$A$2:$N$92,4,FALSE)&amp;" / "&amp;VLOOKUP(K1192,INVENTORY!$A$2:$N$92,5,FALSE)&amp;"GHz"</f>
        <v>#N/A</v>
      </c>
      <c r="I1196" s="36"/>
      <c r="J1196" s="36" t="str">
        <f>"Memory: "</f>
        <v xml:space="preserve">Memory: </v>
      </c>
      <c r="K1196" s="71" t="e">
        <f>VLOOKUP(K1192,INVENTORY!$A$2:$N$92,6,FALSE)</f>
        <v>#N/A</v>
      </c>
    </row>
    <row r="1197" spans="1:11" ht="6.95" customHeight="1" x14ac:dyDescent="0.25">
      <c r="A1197" s="6"/>
      <c r="B1197" s="5"/>
      <c r="C1197" s="5"/>
      <c r="D1197" s="5"/>
      <c r="E1197" s="7"/>
      <c r="G1197" s="6"/>
      <c r="H1197" s="5"/>
      <c r="I1197" s="5"/>
      <c r="J1197" s="5"/>
      <c r="K1197" s="7"/>
    </row>
    <row r="1198" spans="1:11" x14ac:dyDescent="0.25">
      <c r="A1198" s="182" t="s">
        <v>10</v>
      </c>
      <c r="B1198" s="183"/>
      <c r="C1198" s="83" t="s">
        <v>1</v>
      </c>
      <c r="D1198" s="83" t="s">
        <v>9</v>
      </c>
      <c r="E1198" s="68" t="s">
        <v>8</v>
      </c>
      <c r="G1198" s="182" t="s">
        <v>10</v>
      </c>
      <c r="H1198" s="183"/>
      <c r="I1198" s="83" t="s">
        <v>1</v>
      </c>
      <c r="J1198" s="83" t="s">
        <v>9</v>
      </c>
      <c r="K1198" s="68" t="s">
        <v>8</v>
      </c>
    </row>
    <row r="1199" spans="1:11" x14ac:dyDescent="0.25">
      <c r="A1199" s="174" t="s">
        <v>96</v>
      </c>
      <c r="B1199" s="175"/>
      <c r="C1199" s="82" t="s">
        <v>13</v>
      </c>
      <c r="D1199" s="9"/>
      <c r="E1199" s="8"/>
      <c r="G1199" s="174" t="s">
        <v>96</v>
      </c>
      <c r="H1199" s="175"/>
      <c r="I1199" s="82" t="s">
        <v>13</v>
      </c>
      <c r="J1199" s="9"/>
      <c r="K1199" s="8"/>
    </row>
    <row r="1200" spans="1:11" x14ac:dyDescent="0.25">
      <c r="A1200" s="174" t="s">
        <v>98</v>
      </c>
      <c r="B1200" s="175"/>
      <c r="C1200" s="82" t="s">
        <v>13</v>
      </c>
      <c r="D1200" s="9"/>
      <c r="E1200" s="8"/>
      <c r="G1200" s="174" t="s">
        <v>98</v>
      </c>
      <c r="H1200" s="175"/>
      <c r="I1200" s="82" t="s">
        <v>13</v>
      </c>
      <c r="J1200" s="9"/>
      <c r="K1200" s="8"/>
    </row>
    <row r="1201" spans="1:11" x14ac:dyDescent="0.25">
      <c r="A1201" s="174" t="s">
        <v>97</v>
      </c>
      <c r="B1201" s="175"/>
      <c r="C1201" s="82" t="s">
        <v>13</v>
      </c>
      <c r="D1201" s="9"/>
      <c r="E1201" s="8"/>
      <c r="G1201" s="174" t="s">
        <v>97</v>
      </c>
      <c r="H1201" s="175"/>
      <c r="I1201" s="82" t="s">
        <v>13</v>
      </c>
      <c r="J1201" s="9"/>
      <c r="K1201" s="8"/>
    </row>
    <row r="1202" spans="1:11" x14ac:dyDescent="0.25">
      <c r="A1202" s="174" t="s">
        <v>7</v>
      </c>
      <c r="B1202" s="175"/>
      <c r="C1202" s="82" t="s">
        <v>13</v>
      </c>
      <c r="D1202" s="9"/>
      <c r="E1202" s="8"/>
      <c r="G1202" s="174" t="s">
        <v>7</v>
      </c>
      <c r="H1202" s="175"/>
      <c r="I1202" s="82" t="s">
        <v>13</v>
      </c>
      <c r="J1202" s="9"/>
      <c r="K1202" s="8"/>
    </row>
    <row r="1203" spans="1:11" x14ac:dyDescent="0.25">
      <c r="A1203" s="174" t="s">
        <v>99</v>
      </c>
      <c r="B1203" s="175"/>
      <c r="C1203" s="82" t="s">
        <v>13</v>
      </c>
      <c r="D1203" s="9"/>
      <c r="E1203" s="8"/>
      <c r="G1203" s="174" t="s">
        <v>99</v>
      </c>
      <c r="H1203" s="175"/>
      <c r="I1203" s="82" t="s">
        <v>13</v>
      </c>
      <c r="J1203" s="9"/>
      <c r="K1203" s="8"/>
    </row>
    <row r="1204" spans="1:11" x14ac:dyDescent="0.25">
      <c r="A1204" s="174" t="s">
        <v>6</v>
      </c>
      <c r="B1204" s="175"/>
      <c r="C1204" s="82" t="s">
        <v>13</v>
      </c>
      <c r="D1204" s="9"/>
      <c r="E1204" s="8"/>
      <c r="G1204" s="174" t="s">
        <v>6</v>
      </c>
      <c r="H1204" s="175"/>
      <c r="I1204" s="82" t="s">
        <v>13</v>
      </c>
      <c r="J1204" s="9"/>
      <c r="K1204" s="8"/>
    </row>
    <row r="1205" spans="1:11" x14ac:dyDescent="0.25">
      <c r="A1205" s="174"/>
      <c r="B1205" s="175"/>
      <c r="C1205" s="82"/>
      <c r="D1205" s="9"/>
      <c r="E1205" s="8"/>
      <c r="G1205" s="174"/>
      <c r="H1205" s="175"/>
      <c r="I1205" s="82"/>
      <c r="J1205" s="9"/>
      <c r="K1205" s="8"/>
    </row>
    <row r="1206" spans="1:11" x14ac:dyDescent="0.25">
      <c r="A1206" s="174"/>
      <c r="B1206" s="175"/>
      <c r="C1206" s="82"/>
      <c r="D1206" s="9"/>
      <c r="E1206" s="8"/>
      <c r="G1206" s="174"/>
      <c r="H1206" s="175"/>
      <c r="I1206" s="82"/>
      <c r="J1206" s="9"/>
      <c r="K1206" s="8"/>
    </row>
    <row r="1207" spans="1:11" ht="15.75" thickBot="1" x14ac:dyDescent="0.3">
      <c r="A1207" s="163" t="s">
        <v>14</v>
      </c>
      <c r="B1207" s="164"/>
      <c r="C1207" s="164"/>
      <c r="D1207" s="164"/>
      <c r="E1207" s="165"/>
      <c r="G1207" s="163" t="s">
        <v>14</v>
      </c>
      <c r="H1207" s="164"/>
      <c r="I1207" s="164"/>
      <c r="J1207" s="164"/>
      <c r="K1207" s="165"/>
    </row>
    <row r="1208" spans="1:11" ht="21.75" customHeight="1" x14ac:dyDescent="0.25">
      <c r="A1208" s="69" t="s">
        <v>101</v>
      </c>
      <c r="B1208" s="69" t="s">
        <v>5</v>
      </c>
      <c r="C1208" s="69" t="s">
        <v>100</v>
      </c>
      <c r="D1208" s="69" t="s">
        <v>108</v>
      </c>
      <c r="E1208" s="69" t="s">
        <v>95</v>
      </c>
      <c r="G1208" s="69" t="s">
        <v>101</v>
      </c>
      <c r="H1208" s="69" t="s">
        <v>5</v>
      </c>
      <c r="I1208" s="69" t="s">
        <v>100</v>
      </c>
      <c r="J1208" s="69" t="s">
        <v>108</v>
      </c>
      <c r="K1208" s="69" t="s">
        <v>95</v>
      </c>
    </row>
    <row r="1209" spans="1:11" ht="15.75" thickBot="1" x14ac:dyDescent="0.3">
      <c r="A1209" s="70"/>
      <c r="B1209" s="70"/>
      <c r="C1209" s="70" t="e">
        <f>VLOOKUP(E1192,INVENTORY!$A$2:$N$92,7,FALSE)</f>
        <v>#N/A</v>
      </c>
      <c r="D1209" s="70" t="e">
        <f>VLOOKUP(E1192,INVENTORY!$A$2:$N$92,8,FALSE)</f>
        <v>#N/A</v>
      </c>
      <c r="E1209" s="70" t="e">
        <f>VLOOKUP(E1192,INVENTORY!$A$2:$N$92,9,FALSE)</f>
        <v>#N/A</v>
      </c>
      <c r="G1209" s="70"/>
      <c r="H1209" s="70"/>
      <c r="I1209" s="70" t="e">
        <f>VLOOKUP(K1192,INVENTORY!$A$2:$N$92,7,FALSE)</f>
        <v>#N/A</v>
      </c>
      <c r="J1209" s="70" t="e">
        <f>VLOOKUP(K1192,INVENTORY!$A$2:$N$92,8,FALSE)</f>
        <v>#N/A</v>
      </c>
      <c r="K1209" s="70" t="e">
        <f>VLOOKUP(K1192,INVENTORY!$A$2:$N$92,9,FALSE)</f>
        <v>#N/A</v>
      </c>
    </row>
    <row r="1210" spans="1:11" ht="15.75" thickBot="1" x14ac:dyDescent="0.3">
      <c r="A1210" s="6"/>
      <c r="B1210" s="5"/>
      <c r="C1210" s="5"/>
      <c r="D1210" s="5"/>
      <c r="E1210" s="7"/>
      <c r="G1210" s="6"/>
      <c r="H1210" s="5"/>
      <c r="I1210" s="5"/>
      <c r="J1210" s="5"/>
      <c r="K1210" s="7"/>
    </row>
    <row r="1211" spans="1:11" ht="18" customHeight="1" thickBot="1" x14ac:dyDescent="0.3">
      <c r="A1211" s="6" t="s">
        <v>4</v>
      </c>
      <c r="B1211" s="5"/>
      <c r="C1211" s="166" t="e">
        <f>"Function Code: "&amp;VLOOKUP(E1192,INVENTORY!$A$2:$Q$92,14,FALSE)</f>
        <v>#N/A</v>
      </c>
      <c r="D1211" s="167"/>
      <c r="E1211" s="168"/>
      <c r="G1211" s="6" t="s">
        <v>4</v>
      </c>
      <c r="H1211" s="5"/>
      <c r="I1211" s="166" t="e">
        <f>"Function Code: "&amp;VLOOKUP(K1192,INVENTORY!$A$2:$Q$92,14,FALSE)</f>
        <v>#N/A</v>
      </c>
      <c r="J1211" s="167"/>
      <c r="K1211" s="168"/>
    </row>
    <row r="1212" spans="1:11" ht="15" customHeight="1" thickBot="1" x14ac:dyDescent="0.3">
      <c r="A1212" s="6"/>
      <c r="B1212" s="5"/>
      <c r="C1212" s="169"/>
      <c r="D1212" s="170"/>
      <c r="E1212" s="171"/>
      <c r="G1212" s="6"/>
      <c r="H1212" s="5"/>
      <c r="I1212" s="169"/>
      <c r="J1212" s="170"/>
      <c r="K1212" s="171"/>
    </row>
    <row r="1213" spans="1:11" ht="15" customHeight="1" thickBot="1" x14ac:dyDescent="0.3">
      <c r="A1213" s="6"/>
      <c r="B1213" s="5"/>
      <c r="C1213" s="169" t="e">
        <f>"Cosmetic Code: "&amp;VLOOKUP(E1192,INVENTORY!$A$2:$Q$92,15,FALSE)</f>
        <v>#N/A</v>
      </c>
      <c r="D1213" s="170"/>
      <c r="E1213" s="171"/>
      <c r="G1213" s="6"/>
      <c r="H1213" s="5"/>
      <c r="I1213" s="169" t="e">
        <f>"Cosmetic Code: "&amp;VLOOKUP(K1192,INVENTORY!$A$2:$Q$92,15,FALSE)</f>
        <v>#N/A</v>
      </c>
      <c r="J1213" s="170"/>
      <c r="K1213" s="171"/>
    </row>
    <row r="1214" spans="1:11" ht="15" customHeight="1" x14ac:dyDescent="0.25">
      <c r="A1214" s="6"/>
      <c r="B1214" s="5"/>
      <c r="C1214" s="15"/>
      <c r="D1214" s="16"/>
      <c r="E1214" s="17"/>
      <c r="G1214" s="6"/>
      <c r="H1214" s="5"/>
      <c r="I1214" s="15"/>
      <c r="J1214" s="16"/>
      <c r="K1214" s="17"/>
    </row>
    <row r="1215" spans="1:11" ht="15" customHeight="1" x14ac:dyDescent="0.25">
      <c r="A1215" s="4" t="s">
        <v>3</v>
      </c>
      <c r="B1215" s="14" t="s">
        <v>2</v>
      </c>
      <c r="C1215" s="15"/>
      <c r="D1215" s="16"/>
      <c r="E1215" s="17"/>
      <c r="G1215" s="4" t="s">
        <v>3</v>
      </c>
      <c r="H1215" s="14" t="s">
        <v>2</v>
      </c>
      <c r="I1215" s="15"/>
      <c r="J1215" s="16"/>
      <c r="K1215" s="17"/>
    </row>
    <row r="1216" spans="1:11" ht="15.75" customHeight="1" thickBot="1" x14ac:dyDescent="0.3">
      <c r="A1216" s="12" t="s">
        <v>1</v>
      </c>
      <c r="B1216" s="13" t="s">
        <v>1</v>
      </c>
      <c r="C1216" s="18"/>
      <c r="D1216" s="19"/>
      <c r="E1216" s="20"/>
      <c r="G1216" s="12" t="s">
        <v>1</v>
      </c>
      <c r="H1216" s="13" t="s">
        <v>1</v>
      </c>
      <c r="I1216" s="18"/>
      <c r="J1216" s="19"/>
      <c r="K1216" s="20"/>
    </row>
    <row r="1217" spans="1:11" ht="15.75" thickBot="1" x14ac:dyDescent="0.3">
      <c r="A1217" s="3" t="s">
        <v>0</v>
      </c>
      <c r="B1217" s="2" t="s">
        <v>0</v>
      </c>
      <c r="C1217" s="1"/>
      <c r="D1217" s="172" t="s">
        <v>119</v>
      </c>
      <c r="E1217" s="173"/>
      <c r="G1217" s="3" t="s">
        <v>0</v>
      </c>
      <c r="H1217" s="2" t="s">
        <v>0</v>
      </c>
      <c r="I1217" s="1"/>
      <c r="J1217" s="172" t="s">
        <v>119</v>
      </c>
      <c r="K1217" s="173"/>
    </row>
    <row r="1218" spans="1:11" ht="15.75" thickBot="1" x14ac:dyDescent="0.3"/>
    <row r="1219" spans="1:11" ht="15" customHeight="1" x14ac:dyDescent="0.25">
      <c r="A1219" s="176" t="s">
        <v>105</v>
      </c>
      <c r="B1219" s="177"/>
      <c r="C1219" s="177"/>
      <c r="D1219" s="177"/>
      <c r="E1219" s="178"/>
      <c r="G1219" s="176" t="s">
        <v>105</v>
      </c>
      <c r="H1219" s="177"/>
      <c r="I1219" s="177"/>
      <c r="J1219" s="177"/>
      <c r="K1219" s="178"/>
    </row>
    <row r="1220" spans="1:11" ht="15.75" customHeight="1" thickBot="1" x14ac:dyDescent="0.3">
      <c r="A1220" s="179"/>
      <c r="B1220" s="180"/>
      <c r="C1220" s="180"/>
      <c r="D1220" s="180"/>
      <c r="E1220" s="181"/>
      <c r="G1220" s="179"/>
      <c r="H1220" s="180"/>
      <c r="I1220" s="180"/>
      <c r="J1220" s="180"/>
      <c r="K1220" s="181"/>
    </row>
    <row r="1221" spans="1:11" ht="15.75" customHeight="1" thickBot="1" x14ac:dyDescent="0.3">
      <c r="A1221" s="11"/>
      <c r="B1221" s="10"/>
      <c r="C1221" s="10"/>
      <c r="D1221" s="33" t="s">
        <v>42</v>
      </c>
      <c r="E1221" s="42">
        <f>E1163+1</f>
        <v>22</v>
      </c>
      <c r="G1221" s="11"/>
      <c r="H1221" s="10"/>
      <c r="I1221" s="10"/>
      <c r="J1221" s="33" t="s">
        <v>42</v>
      </c>
      <c r="K1221" s="42">
        <f>'Data-PULLDOWNS'!$B$3+E1221</f>
        <v>23</v>
      </c>
    </row>
    <row r="1222" spans="1:11" ht="19.5" customHeight="1" x14ac:dyDescent="0.25">
      <c r="A1222" s="34" t="s">
        <v>11</v>
      </c>
      <c r="B1222" s="35" t="s">
        <v>15</v>
      </c>
      <c r="C1222" s="36" t="s">
        <v>12</v>
      </c>
      <c r="D1222" s="37">
        <f ca="1">NOW()</f>
        <v>45945.548046875003</v>
      </c>
      <c r="E1222" s="38"/>
      <c r="G1222" s="34" t="s">
        <v>11</v>
      </c>
      <c r="H1222" s="35" t="s">
        <v>15</v>
      </c>
      <c r="I1222" s="36" t="s">
        <v>12</v>
      </c>
      <c r="J1222" s="37">
        <f ca="1">NOW()</f>
        <v>45945.548046875003</v>
      </c>
      <c r="K1222" s="38"/>
    </row>
    <row r="1223" spans="1:11" ht="15.95" customHeight="1" x14ac:dyDescent="0.25">
      <c r="A1223" s="34" t="s">
        <v>39</v>
      </c>
      <c r="B1223" s="35" t="s">
        <v>103</v>
      </c>
      <c r="C1223" s="39" t="s">
        <v>38</v>
      </c>
      <c r="D1223" s="40" t="e">
        <f>VLOOKUP(E1221,INVENTORY!$A$2:$N$92,10,FALSE)</f>
        <v>#N/A</v>
      </c>
      <c r="E1223" s="38"/>
      <c r="G1223" s="34" t="s">
        <v>39</v>
      </c>
      <c r="H1223" s="35" t="s">
        <v>103</v>
      </c>
      <c r="I1223" s="39" t="s">
        <v>38</v>
      </c>
      <c r="J1223" s="40" t="e">
        <f>VLOOKUP(K1221,INVENTORY!$A$2:$N$92,10,FALSE)</f>
        <v>#N/A</v>
      </c>
      <c r="K1223" s="38"/>
    </row>
    <row r="1224" spans="1:11" ht="15.95" customHeight="1" x14ac:dyDescent="0.25">
      <c r="A1224" s="34" t="str">
        <f>"Make: "</f>
        <v xml:space="preserve">Make: </v>
      </c>
      <c r="B1224" s="35" t="e">
        <f>VLOOKUP(E1221,INVENTORY!$A$2:$N$92,2,FALSE)</f>
        <v>#N/A</v>
      </c>
      <c r="C1224" s="36" t="str">
        <f>"Model: "</f>
        <v xml:space="preserve">Model: </v>
      </c>
      <c r="D1224" s="40" t="e">
        <f>VLOOKUP(E1221,INVENTORY!$A$2:$N$92,3,FALSE)</f>
        <v>#N/A</v>
      </c>
      <c r="E1224" s="38"/>
      <c r="G1224" s="34" t="str">
        <f>"Make: "</f>
        <v xml:space="preserve">Make: </v>
      </c>
      <c r="H1224" s="35" t="e">
        <f>VLOOKUP(K1221,INVENTORY!$A$2:$N$92,2,FALSE)</f>
        <v>#N/A</v>
      </c>
      <c r="I1224" s="36" t="str">
        <f>"Model: "</f>
        <v xml:space="preserve">Model: </v>
      </c>
      <c r="J1224" s="40" t="e">
        <f>VLOOKUP(K1221,INVENTORY!$A$2:$N$92,3,FALSE)</f>
        <v>#N/A</v>
      </c>
      <c r="K1224" s="38"/>
    </row>
    <row r="1225" spans="1:11" ht="15.95" customHeight="1" x14ac:dyDescent="0.25">
      <c r="A1225" s="34" t="str">
        <f>"CPU/Speed: "</f>
        <v xml:space="preserve">CPU/Speed: </v>
      </c>
      <c r="B1225" s="35" t="e">
        <f>VLOOKUP(E1221,INVENTORY!$A$2:$N$92,4,FALSE)&amp;" / "&amp;VLOOKUP(E1221,INVENTORY!$A$2:$N$92,5,FALSE)&amp;"GHz"</f>
        <v>#N/A</v>
      </c>
      <c r="C1225" s="36"/>
      <c r="D1225" s="36" t="str">
        <f>"Memory: "</f>
        <v xml:space="preserve">Memory: </v>
      </c>
      <c r="E1225" s="41" t="e">
        <f>VLOOKUP(E1221,INVENTORY!$A$2:$N$92,6,FALSE)</f>
        <v>#N/A</v>
      </c>
      <c r="G1225" s="34" t="str">
        <f>"CPU/Speed: "</f>
        <v xml:space="preserve">CPU/Speed: </v>
      </c>
      <c r="H1225" s="35" t="e">
        <f>VLOOKUP(K1221,INVENTORY!$A$2:$N$92,4,FALSE)&amp;" / "&amp;VLOOKUP(K1221,INVENTORY!$A$2:$N$92,5,FALSE)&amp;"GHz"</f>
        <v>#N/A</v>
      </c>
      <c r="I1225" s="36"/>
      <c r="J1225" s="36" t="str">
        <f>"Memory: "</f>
        <v xml:space="preserve">Memory: </v>
      </c>
      <c r="K1225" s="71" t="e">
        <f>VLOOKUP(K1221,INVENTORY!$A$2:$N$92,6,FALSE)</f>
        <v>#N/A</v>
      </c>
    </row>
    <row r="1226" spans="1:11" ht="6.95" customHeight="1" x14ac:dyDescent="0.25">
      <c r="A1226" s="6"/>
      <c r="B1226" s="5"/>
      <c r="C1226" s="5"/>
      <c r="D1226" s="5"/>
      <c r="E1226" s="7"/>
      <c r="G1226" s="6"/>
      <c r="H1226" s="5"/>
      <c r="I1226" s="5"/>
      <c r="J1226" s="5"/>
      <c r="K1226" s="7"/>
    </row>
    <row r="1227" spans="1:11" x14ac:dyDescent="0.25">
      <c r="A1227" s="182" t="s">
        <v>10</v>
      </c>
      <c r="B1227" s="183"/>
      <c r="C1227" s="83" t="s">
        <v>1</v>
      </c>
      <c r="D1227" s="83" t="s">
        <v>9</v>
      </c>
      <c r="E1227" s="68" t="s">
        <v>8</v>
      </c>
      <c r="G1227" s="182" t="s">
        <v>10</v>
      </c>
      <c r="H1227" s="183"/>
      <c r="I1227" s="83" t="s">
        <v>1</v>
      </c>
      <c r="J1227" s="83" t="s">
        <v>9</v>
      </c>
      <c r="K1227" s="68" t="s">
        <v>8</v>
      </c>
    </row>
    <row r="1228" spans="1:11" x14ac:dyDescent="0.25">
      <c r="A1228" s="174" t="s">
        <v>96</v>
      </c>
      <c r="B1228" s="175"/>
      <c r="C1228" s="82" t="s">
        <v>13</v>
      </c>
      <c r="D1228" s="9"/>
      <c r="E1228" s="8"/>
      <c r="G1228" s="174" t="s">
        <v>96</v>
      </c>
      <c r="H1228" s="175"/>
      <c r="I1228" s="82" t="s">
        <v>13</v>
      </c>
      <c r="J1228" s="9"/>
      <c r="K1228" s="8"/>
    </row>
    <row r="1229" spans="1:11" x14ac:dyDescent="0.25">
      <c r="A1229" s="174" t="s">
        <v>98</v>
      </c>
      <c r="B1229" s="175"/>
      <c r="C1229" s="82" t="s">
        <v>13</v>
      </c>
      <c r="D1229" s="9"/>
      <c r="E1229" s="8"/>
      <c r="G1229" s="174" t="s">
        <v>98</v>
      </c>
      <c r="H1229" s="175"/>
      <c r="I1229" s="82" t="s">
        <v>13</v>
      </c>
      <c r="J1229" s="9"/>
      <c r="K1229" s="8"/>
    </row>
    <row r="1230" spans="1:11" x14ac:dyDescent="0.25">
      <c r="A1230" s="174" t="s">
        <v>97</v>
      </c>
      <c r="B1230" s="175"/>
      <c r="C1230" s="82" t="s">
        <v>13</v>
      </c>
      <c r="D1230" s="9"/>
      <c r="E1230" s="8"/>
      <c r="G1230" s="174" t="s">
        <v>97</v>
      </c>
      <c r="H1230" s="175"/>
      <c r="I1230" s="82" t="s">
        <v>13</v>
      </c>
      <c r="J1230" s="9"/>
      <c r="K1230" s="8"/>
    </row>
    <row r="1231" spans="1:11" x14ac:dyDescent="0.25">
      <c r="A1231" s="174" t="s">
        <v>7</v>
      </c>
      <c r="B1231" s="175"/>
      <c r="C1231" s="82" t="s">
        <v>13</v>
      </c>
      <c r="D1231" s="9"/>
      <c r="E1231" s="8"/>
      <c r="G1231" s="174" t="s">
        <v>7</v>
      </c>
      <c r="H1231" s="175"/>
      <c r="I1231" s="82" t="s">
        <v>13</v>
      </c>
      <c r="J1231" s="9"/>
      <c r="K1231" s="8"/>
    </row>
    <row r="1232" spans="1:11" x14ac:dyDescent="0.25">
      <c r="A1232" s="174" t="s">
        <v>99</v>
      </c>
      <c r="B1232" s="175"/>
      <c r="C1232" s="82" t="s">
        <v>13</v>
      </c>
      <c r="D1232" s="9"/>
      <c r="E1232" s="8"/>
      <c r="G1232" s="174" t="s">
        <v>99</v>
      </c>
      <c r="H1232" s="175"/>
      <c r="I1232" s="82" t="s">
        <v>13</v>
      </c>
      <c r="J1232" s="9"/>
      <c r="K1232" s="8"/>
    </row>
    <row r="1233" spans="1:11" x14ac:dyDescent="0.25">
      <c r="A1233" s="174" t="s">
        <v>6</v>
      </c>
      <c r="B1233" s="175"/>
      <c r="C1233" s="82" t="s">
        <v>13</v>
      </c>
      <c r="D1233" s="9"/>
      <c r="E1233" s="8"/>
      <c r="G1233" s="174" t="s">
        <v>6</v>
      </c>
      <c r="H1233" s="175"/>
      <c r="I1233" s="82" t="s">
        <v>13</v>
      </c>
      <c r="J1233" s="9"/>
      <c r="K1233" s="8"/>
    </row>
    <row r="1234" spans="1:11" x14ac:dyDescent="0.25">
      <c r="A1234" s="174"/>
      <c r="B1234" s="175"/>
      <c r="C1234" s="82"/>
      <c r="D1234" s="9"/>
      <c r="E1234" s="8"/>
      <c r="G1234" s="174"/>
      <c r="H1234" s="175"/>
      <c r="I1234" s="82"/>
      <c r="J1234" s="9"/>
      <c r="K1234" s="8"/>
    </row>
    <row r="1235" spans="1:11" x14ac:dyDescent="0.25">
      <c r="A1235" s="174"/>
      <c r="B1235" s="175"/>
      <c r="C1235" s="82"/>
      <c r="D1235" s="9"/>
      <c r="E1235" s="8"/>
      <c r="G1235" s="174"/>
      <c r="H1235" s="175"/>
      <c r="I1235" s="82"/>
      <c r="J1235" s="9"/>
      <c r="K1235" s="8"/>
    </row>
    <row r="1236" spans="1:11" ht="15.75" thickBot="1" x14ac:dyDescent="0.3">
      <c r="A1236" s="163" t="s">
        <v>14</v>
      </c>
      <c r="B1236" s="164"/>
      <c r="C1236" s="164"/>
      <c r="D1236" s="164"/>
      <c r="E1236" s="165"/>
      <c r="G1236" s="163" t="s">
        <v>14</v>
      </c>
      <c r="H1236" s="164"/>
      <c r="I1236" s="164"/>
      <c r="J1236" s="164"/>
      <c r="K1236" s="165"/>
    </row>
    <row r="1237" spans="1:11" ht="21.75" customHeight="1" x14ac:dyDescent="0.25">
      <c r="A1237" s="69" t="s">
        <v>101</v>
      </c>
      <c r="B1237" s="69" t="s">
        <v>5</v>
      </c>
      <c r="C1237" s="69" t="s">
        <v>100</v>
      </c>
      <c r="D1237" s="69" t="s">
        <v>108</v>
      </c>
      <c r="E1237" s="69" t="s">
        <v>95</v>
      </c>
      <c r="G1237" s="69" t="s">
        <v>101</v>
      </c>
      <c r="H1237" s="69" t="s">
        <v>5</v>
      </c>
      <c r="I1237" s="69" t="s">
        <v>100</v>
      </c>
      <c r="J1237" s="69" t="s">
        <v>108</v>
      </c>
      <c r="K1237" s="69" t="s">
        <v>95</v>
      </c>
    </row>
    <row r="1238" spans="1:11" ht="15.75" thickBot="1" x14ac:dyDescent="0.3">
      <c r="A1238" s="70"/>
      <c r="B1238" s="70"/>
      <c r="C1238" s="70" t="e">
        <f>VLOOKUP(E1221,INVENTORY!$A$2:$N$92,7,FALSE)</f>
        <v>#N/A</v>
      </c>
      <c r="D1238" s="70" t="e">
        <f>VLOOKUP(E1221,INVENTORY!$A$2:$N$92,8,FALSE)</f>
        <v>#N/A</v>
      </c>
      <c r="E1238" s="70" t="e">
        <f>VLOOKUP(E1221,INVENTORY!$A$2:$N$92,9,FALSE)</f>
        <v>#N/A</v>
      </c>
      <c r="G1238" s="70"/>
      <c r="H1238" s="70"/>
      <c r="I1238" s="70" t="e">
        <f>VLOOKUP(K1221,INVENTORY!$A$2:$N$92,7,FALSE)</f>
        <v>#N/A</v>
      </c>
      <c r="J1238" s="70" t="e">
        <f>VLOOKUP(K1221,INVENTORY!$A$2:$N$92,8,FALSE)</f>
        <v>#N/A</v>
      </c>
      <c r="K1238" s="70" t="e">
        <f>VLOOKUP(K1221,INVENTORY!$A$2:$N$92,9,FALSE)</f>
        <v>#N/A</v>
      </c>
    </row>
    <row r="1239" spans="1:11" ht="15.75" thickBot="1" x14ac:dyDescent="0.3">
      <c r="A1239" s="6"/>
      <c r="B1239" s="5"/>
      <c r="C1239" s="5"/>
      <c r="D1239" s="5"/>
      <c r="E1239" s="7"/>
      <c r="G1239" s="6"/>
      <c r="H1239" s="5"/>
      <c r="I1239" s="5"/>
      <c r="J1239" s="5"/>
      <c r="K1239" s="7"/>
    </row>
    <row r="1240" spans="1:11" ht="18" customHeight="1" thickBot="1" x14ac:dyDescent="0.3">
      <c r="A1240" s="6" t="s">
        <v>4</v>
      </c>
      <c r="B1240" s="5"/>
      <c r="C1240" s="166" t="e">
        <f>"Function Code: "&amp;VLOOKUP(E1221,INVENTORY!$A$2:$Q$92,14,FALSE)</f>
        <v>#N/A</v>
      </c>
      <c r="D1240" s="167"/>
      <c r="E1240" s="168"/>
      <c r="G1240" s="6" t="s">
        <v>4</v>
      </c>
      <c r="H1240" s="5"/>
      <c r="I1240" s="166" t="e">
        <f>"Function Code: "&amp;VLOOKUP(K1221,INVENTORY!$A$2:$Q$92,14,FALSE)</f>
        <v>#N/A</v>
      </c>
      <c r="J1240" s="167"/>
      <c r="K1240" s="168"/>
    </row>
    <row r="1241" spans="1:11" ht="15" customHeight="1" thickBot="1" x14ac:dyDescent="0.3">
      <c r="A1241" s="6"/>
      <c r="B1241" s="5"/>
      <c r="C1241" s="169"/>
      <c r="D1241" s="170"/>
      <c r="E1241" s="171"/>
      <c r="G1241" s="6"/>
      <c r="H1241" s="5"/>
      <c r="I1241" s="169"/>
      <c r="J1241" s="170"/>
      <c r="K1241" s="171"/>
    </row>
    <row r="1242" spans="1:11" ht="15" customHeight="1" thickBot="1" x14ac:dyDescent="0.3">
      <c r="A1242" s="6"/>
      <c r="B1242" s="5"/>
      <c r="C1242" s="169" t="e">
        <f>"Cosmetic Code: "&amp;VLOOKUP(E1221,INVENTORY!$A$2:$Q$92,15,FALSE)</f>
        <v>#N/A</v>
      </c>
      <c r="D1242" s="170"/>
      <c r="E1242" s="171"/>
      <c r="G1242" s="6"/>
      <c r="H1242" s="5"/>
      <c r="I1242" s="169" t="e">
        <f>"Cosmetic Code: "&amp;VLOOKUP(K1221,INVENTORY!$A$2:$Q$92,15,FALSE)</f>
        <v>#N/A</v>
      </c>
      <c r="J1242" s="170"/>
      <c r="K1242" s="171"/>
    </row>
    <row r="1243" spans="1:11" ht="15" customHeight="1" x14ac:dyDescent="0.25">
      <c r="A1243" s="6"/>
      <c r="B1243" s="5"/>
      <c r="C1243" s="15"/>
      <c r="D1243" s="16"/>
      <c r="E1243" s="17"/>
      <c r="G1243" s="6"/>
      <c r="H1243" s="5"/>
      <c r="I1243" s="15"/>
      <c r="J1243" s="16"/>
      <c r="K1243" s="17"/>
    </row>
    <row r="1244" spans="1:11" ht="15" customHeight="1" x14ac:dyDescent="0.25">
      <c r="A1244" s="4" t="s">
        <v>3</v>
      </c>
      <c r="B1244" s="14" t="s">
        <v>2</v>
      </c>
      <c r="C1244" s="15"/>
      <c r="D1244" s="16"/>
      <c r="E1244" s="17"/>
      <c r="G1244" s="4" t="s">
        <v>3</v>
      </c>
      <c r="H1244" s="14" t="s">
        <v>2</v>
      </c>
      <c r="I1244" s="15"/>
      <c r="J1244" s="16"/>
      <c r="K1244" s="17"/>
    </row>
    <row r="1245" spans="1:11" ht="15.75" customHeight="1" thickBot="1" x14ac:dyDescent="0.3">
      <c r="A1245" s="12" t="s">
        <v>1</v>
      </c>
      <c r="B1245" s="13" t="s">
        <v>1</v>
      </c>
      <c r="C1245" s="18"/>
      <c r="D1245" s="19"/>
      <c r="E1245" s="20"/>
      <c r="G1245" s="12" t="s">
        <v>1</v>
      </c>
      <c r="H1245" s="13" t="s">
        <v>1</v>
      </c>
      <c r="I1245" s="18"/>
      <c r="J1245" s="19"/>
      <c r="K1245" s="20"/>
    </row>
    <row r="1246" spans="1:11" ht="15.75" thickBot="1" x14ac:dyDescent="0.3">
      <c r="A1246" s="3" t="s">
        <v>0</v>
      </c>
      <c r="B1246" s="2" t="s">
        <v>0</v>
      </c>
      <c r="C1246" s="1"/>
      <c r="D1246" s="172" t="s">
        <v>119</v>
      </c>
      <c r="E1246" s="173"/>
      <c r="G1246" s="3" t="s">
        <v>0</v>
      </c>
      <c r="H1246" s="2" t="s">
        <v>0</v>
      </c>
      <c r="I1246" s="1"/>
      <c r="J1246" s="172" t="s">
        <v>119</v>
      </c>
      <c r="K1246" s="173"/>
    </row>
    <row r="1247" spans="1:11" ht="47.25" customHeight="1" thickBot="1" x14ac:dyDescent="0.3"/>
    <row r="1248" spans="1:11" ht="15" customHeight="1" x14ac:dyDescent="0.25">
      <c r="A1248" s="176" t="s">
        <v>105</v>
      </c>
      <c r="B1248" s="177"/>
      <c r="C1248" s="177"/>
      <c r="D1248" s="177"/>
      <c r="E1248" s="178"/>
      <c r="G1248" s="176" t="s">
        <v>105</v>
      </c>
      <c r="H1248" s="177"/>
      <c r="I1248" s="177"/>
      <c r="J1248" s="177"/>
      <c r="K1248" s="178"/>
    </row>
    <row r="1249" spans="1:11" ht="15.75" customHeight="1" thickBot="1" x14ac:dyDescent="0.3">
      <c r="A1249" s="179"/>
      <c r="B1249" s="180"/>
      <c r="C1249" s="180"/>
      <c r="D1249" s="180"/>
      <c r="E1249" s="181"/>
      <c r="G1249" s="179"/>
      <c r="H1249" s="180"/>
      <c r="I1249" s="180"/>
      <c r="J1249" s="180"/>
      <c r="K1249" s="181"/>
    </row>
    <row r="1250" spans="1:11" ht="15.75" customHeight="1" thickBot="1" x14ac:dyDescent="0.3">
      <c r="A1250" s="11"/>
      <c r="B1250" s="10"/>
      <c r="C1250" s="10"/>
      <c r="D1250" s="33" t="s">
        <v>42</v>
      </c>
      <c r="E1250" s="42">
        <f>'Data-PULLDOWNS'!$B$3*2+E1221</f>
        <v>24</v>
      </c>
      <c r="G1250" s="11"/>
      <c r="H1250" s="10"/>
      <c r="I1250" s="10"/>
      <c r="J1250" s="33" t="s">
        <v>42</v>
      </c>
      <c r="K1250" s="42">
        <f>'Data-PULLDOWNS'!$B$3*3+E1221</f>
        <v>25</v>
      </c>
    </row>
    <row r="1251" spans="1:11" ht="19.5" customHeight="1" x14ac:dyDescent="0.25">
      <c r="A1251" s="34" t="s">
        <v>11</v>
      </c>
      <c r="B1251" s="35" t="s">
        <v>15</v>
      </c>
      <c r="C1251" s="36" t="s">
        <v>12</v>
      </c>
      <c r="D1251" s="37">
        <f ca="1">NOW()</f>
        <v>45945.548046875003</v>
      </c>
      <c r="E1251" s="38"/>
      <c r="G1251" s="34" t="s">
        <v>11</v>
      </c>
      <c r="H1251" s="35" t="s">
        <v>15</v>
      </c>
      <c r="I1251" s="36" t="s">
        <v>12</v>
      </c>
      <c r="J1251" s="37">
        <f ca="1">NOW()</f>
        <v>45945.548046875003</v>
      </c>
      <c r="K1251" s="38"/>
    </row>
    <row r="1252" spans="1:11" ht="15.95" customHeight="1" x14ac:dyDescent="0.25">
      <c r="A1252" s="34" t="s">
        <v>39</v>
      </c>
      <c r="B1252" s="35" t="s">
        <v>103</v>
      </c>
      <c r="C1252" s="39" t="s">
        <v>38</v>
      </c>
      <c r="D1252" s="40" t="e">
        <f>VLOOKUP(E1250,INVENTORY!$A$2:$N$92,10,FALSE)</f>
        <v>#N/A</v>
      </c>
      <c r="E1252" s="38"/>
      <c r="G1252" s="34" t="s">
        <v>39</v>
      </c>
      <c r="H1252" s="35" t="s">
        <v>103</v>
      </c>
      <c r="I1252" s="39" t="s">
        <v>38</v>
      </c>
      <c r="J1252" s="40" t="e">
        <f>VLOOKUP(K1250,INVENTORY!$A$2:$N$92,10,FALSE)</f>
        <v>#N/A</v>
      </c>
      <c r="K1252" s="38"/>
    </row>
    <row r="1253" spans="1:11" ht="15.95" customHeight="1" x14ac:dyDescent="0.25">
      <c r="A1253" s="34" t="str">
        <f>"Make: "</f>
        <v xml:space="preserve">Make: </v>
      </c>
      <c r="B1253" s="35" t="e">
        <f>VLOOKUP(E1250,INVENTORY!$A$2:$N$92,2,FALSE)</f>
        <v>#N/A</v>
      </c>
      <c r="C1253" s="36" t="str">
        <f>"Model: "</f>
        <v xml:space="preserve">Model: </v>
      </c>
      <c r="D1253" s="40" t="e">
        <f>VLOOKUP(E1250,INVENTORY!$A$2:$N$92,3,FALSE)</f>
        <v>#N/A</v>
      </c>
      <c r="E1253" s="38"/>
      <c r="G1253" s="34" t="str">
        <f>"Make: "</f>
        <v xml:space="preserve">Make: </v>
      </c>
      <c r="H1253" s="35" t="e">
        <f>VLOOKUP(K1250,INVENTORY!$A$2:$N$92,2,FALSE)</f>
        <v>#N/A</v>
      </c>
      <c r="I1253" s="36" t="str">
        <f>"Model: "</f>
        <v xml:space="preserve">Model: </v>
      </c>
      <c r="J1253" s="40" t="e">
        <f>VLOOKUP(K1250,INVENTORY!$A$2:$N$92,3,FALSE)</f>
        <v>#N/A</v>
      </c>
      <c r="K1253" s="38"/>
    </row>
    <row r="1254" spans="1:11" ht="15.95" customHeight="1" x14ac:dyDescent="0.25">
      <c r="A1254" s="34" t="str">
        <f>"CPU/Speed: "</f>
        <v xml:space="preserve">CPU/Speed: </v>
      </c>
      <c r="B1254" s="35" t="e">
        <f>VLOOKUP(E1250,INVENTORY!$A$2:$N$92,4,FALSE)&amp;" / "&amp;VLOOKUP(E1250,INVENTORY!$A$2:$N$92,5,FALSE)&amp;"GHz"</f>
        <v>#N/A</v>
      </c>
      <c r="C1254" s="36"/>
      <c r="D1254" s="36" t="str">
        <f>"Memory: "</f>
        <v xml:space="preserve">Memory: </v>
      </c>
      <c r="E1254" s="71" t="e">
        <f>VLOOKUP(E1250,INVENTORY!$A$2:$N$92,6,FALSE)</f>
        <v>#N/A</v>
      </c>
      <c r="G1254" s="34" t="str">
        <f>"CPU/Speed: "</f>
        <v xml:space="preserve">CPU/Speed: </v>
      </c>
      <c r="H1254" s="35" t="e">
        <f>VLOOKUP(K1250,INVENTORY!$A$2:$N$92,4,FALSE)&amp;" / "&amp;VLOOKUP(K1250,INVENTORY!$A$2:$N$92,5,FALSE)&amp;"GHz"</f>
        <v>#N/A</v>
      </c>
      <c r="I1254" s="36"/>
      <c r="J1254" s="36" t="str">
        <f>"Memory: "</f>
        <v xml:space="preserve">Memory: </v>
      </c>
      <c r="K1254" s="71" t="e">
        <f>VLOOKUP(K1250,INVENTORY!$A$2:$N$92,6,FALSE)</f>
        <v>#N/A</v>
      </c>
    </row>
    <row r="1255" spans="1:11" ht="6.95" customHeight="1" x14ac:dyDescent="0.25">
      <c r="A1255" s="6"/>
      <c r="B1255" s="5"/>
      <c r="C1255" s="5"/>
      <c r="D1255" s="5"/>
      <c r="E1255" s="7"/>
      <c r="G1255" s="6"/>
      <c r="H1255" s="5"/>
      <c r="I1255" s="5"/>
      <c r="J1255" s="5"/>
      <c r="K1255" s="7"/>
    </row>
    <row r="1256" spans="1:11" x14ac:dyDescent="0.25">
      <c r="A1256" s="182" t="s">
        <v>10</v>
      </c>
      <c r="B1256" s="183"/>
      <c r="C1256" s="83" t="s">
        <v>1</v>
      </c>
      <c r="D1256" s="83" t="s">
        <v>9</v>
      </c>
      <c r="E1256" s="68" t="s">
        <v>8</v>
      </c>
      <c r="G1256" s="182" t="s">
        <v>10</v>
      </c>
      <c r="H1256" s="183"/>
      <c r="I1256" s="83" t="s">
        <v>1</v>
      </c>
      <c r="J1256" s="83" t="s">
        <v>9</v>
      </c>
      <c r="K1256" s="68" t="s">
        <v>8</v>
      </c>
    </row>
    <row r="1257" spans="1:11" x14ac:dyDescent="0.25">
      <c r="A1257" s="174" t="s">
        <v>96</v>
      </c>
      <c r="B1257" s="175"/>
      <c r="C1257" s="82" t="s">
        <v>13</v>
      </c>
      <c r="D1257" s="9"/>
      <c r="E1257" s="8"/>
      <c r="G1257" s="174" t="s">
        <v>96</v>
      </c>
      <c r="H1257" s="175"/>
      <c r="I1257" s="82" t="s">
        <v>13</v>
      </c>
      <c r="J1257" s="9"/>
      <c r="K1257" s="8"/>
    </row>
    <row r="1258" spans="1:11" x14ac:dyDescent="0.25">
      <c r="A1258" s="174" t="s">
        <v>98</v>
      </c>
      <c r="B1258" s="175"/>
      <c r="C1258" s="82" t="s">
        <v>13</v>
      </c>
      <c r="D1258" s="9"/>
      <c r="E1258" s="8"/>
      <c r="G1258" s="174" t="s">
        <v>98</v>
      </c>
      <c r="H1258" s="175"/>
      <c r="I1258" s="82" t="s">
        <v>13</v>
      </c>
      <c r="J1258" s="9"/>
      <c r="K1258" s="8"/>
    </row>
    <row r="1259" spans="1:11" x14ac:dyDescent="0.25">
      <c r="A1259" s="174" t="s">
        <v>97</v>
      </c>
      <c r="B1259" s="175"/>
      <c r="C1259" s="82" t="s">
        <v>13</v>
      </c>
      <c r="D1259" s="9"/>
      <c r="E1259" s="8"/>
      <c r="G1259" s="174" t="s">
        <v>97</v>
      </c>
      <c r="H1259" s="175"/>
      <c r="I1259" s="82" t="s">
        <v>13</v>
      </c>
      <c r="J1259" s="9"/>
      <c r="K1259" s="8"/>
    </row>
    <row r="1260" spans="1:11" x14ac:dyDescent="0.25">
      <c r="A1260" s="174" t="s">
        <v>7</v>
      </c>
      <c r="B1260" s="175"/>
      <c r="C1260" s="82" t="s">
        <v>13</v>
      </c>
      <c r="D1260" s="9"/>
      <c r="E1260" s="8"/>
      <c r="G1260" s="174" t="s">
        <v>7</v>
      </c>
      <c r="H1260" s="175"/>
      <c r="I1260" s="82" t="s">
        <v>13</v>
      </c>
      <c r="J1260" s="9"/>
      <c r="K1260" s="8"/>
    </row>
    <row r="1261" spans="1:11" x14ac:dyDescent="0.25">
      <c r="A1261" s="174" t="s">
        <v>99</v>
      </c>
      <c r="B1261" s="175"/>
      <c r="C1261" s="82" t="s">
        <v>13</v>
      </c>
      <c r="D1261" s="9"/>
      <c r="E1261" s="8"/>
      <c r="G1261" s="174" t="s">
        <v>99</v>
      </c>
      <c r="H1261" s="175"/>
      <c r="I1261" s="82" t="s">
        <v>13</v>
      </c>
      <c r="J1261" s="9"/>
      <c r="K1261" s="8"/>
    </row>
    <row r="1262" spans="1:11" x14ac:dyDescent="0.25">
      <c r="A1262" s="174" t="s">
        <v>6</v>
      </c>
      <c r="B1262" s="175"/>
      <c r="C1262" s="82" t="s">
        <v>13</v>
      </c>
      <c r="D1262" s="9"/>
      <c r="E1262" s="8"/>
      <c r="G1262" s="174" t="s">
        <v>6</v>
      </c>
      <c r="H1262" s="175"/>
      <c r="I1262" s="82" t="s">
        <v>13</v>
      </c>
      <c r="J1262" s="9"/>
      <c r="K1262" s="8"/>
    </row>
    <row r="1263" spans="1:11" x14ac:dyDescent="0.25">
      <c r="A1263" s="174"/>
      <c r="B1263" s="175"/>
      <c r="C1263" s="82"/>
      <c r="D1263" s="9"/>
      <c r="E1263" s="8"/>
      <c r="G1263" s="174"/>
      <c r="H1263" s="175"/>
      <c r="I1263" s="82"/>
      <c r="J1263" s="9"/>
      <c r="K1263" s="8"/>
    </row>
    <row r="1264" spans="1:11" x14ac:dyDescent="0.25">
      <c r="A1264" s="174"/>
      <c r="B1264" s="175"/>
      <c r="C1264" s="82"/>
      <c r="D1264" s="9"/>
      <c r="E1264" s="8"/>
      <c r="G1264" s="174"/>
      <c r="H1264" s="175"/>
      <c r="I1264" s="82"/>
      <c r="J1264" s="9"/>
      <c r="K1264" s="8"/>
    </row>
    <row r="1265" spans="1:11" ht="15.75" thickBot="1" x14ac:dyDescent="0.3">
      <c r="A1265" s="163" t="s">
        <v>14</v>
      </c>
      <c r="B1265" s="164"/>
      <c r="C1265" s="164"/>
      <c r="D1265" s="164"/>
      <c r="E1265" s="165"/>
      <c r="G1265" s="163" t="s">
        <v>14</v>
      </c>
      <c r="H1265" s="164"/>
      <c r="I1265" s="164"/>
      <c r="J1265" s="164"/>
      <c r="K1265" s="165"/>
    </row>
    <row r="1266" spans="1:11" ht="21.75" customHeight="1" x14ac:dyDescent="0.25">
      <c r="A1266" s="69" t="s">
        <v>101</v>
      </c>
      <c r="B1266" s="69" t="s">
        <v>5</v>
      </c>
      <c r="C1266" s="69" t="s">
        <v>100</v>
      </c>
      <c r="D1266" s="69" t="s">
        <v>108</v>
      </c>
      <c r="E1266" s="69" t="s">
        <v>95</v>
      </c>
      <c r="G1266" s="69" t="s">
        <v>101</v>
      </c>
      <c r="H1266" s="69" t="s">
        <v>5</v>
      </c>
      <c r="I1266" s="69" t="s">
        <v>100</v>
      </c>
      <c r="J1266" s="69" t="s">
        <v>108</v>
      </c>
      <c r="K1266" s="69" t="s">
        <v>95</v>
      </c>
    </row>
    <row r="1267" spans="1:11" ht="15.75" thickBot="1" x14ac:dyDescent="0.3">
      <c r="A1267" s="70"/>
      <c r="B1267" s="70"/>
      <c r="C1267" s="70" t="e">
        <f>VLOOKUP(E1250,INVENTORY!$A$2:$N$92,7,FALSE)</f>
        <v>#N/A</v>
      </c>
      <c r="D1267" s="70" t="e">
        <f>VLOOKUP(E1250,INVENTORY!$A$2:$N$92,8,FALSE)</f>
        <v>#N/A</v>
      </c>
      <c r="E1267" s="70" t="e">
        <f>VLOOKUP(E1250,INVENTORY!$A$2:$N$92,9,FALSE)</f>
        <v>#N/A</v>
      </c>
      <c r="G1267" s="70"/>
      <c r="H1267" s="70"/>
      <c r="I1267" s="70" t="e">
        <f>VLOOKUP(K1250,INVENTORY!$A$2:$N$92,7,FALSE)</f>
        <v>#N/A</v>
      </c>
      <c r="J1267" s="70" t="e">
        <f>VLOOKUP(K1250,INVENTORY!$A$2:$N$92,8,FALSE)</f>
        <v>#N/A</v>
      </c>
      <c r="K1267" s="70" t="e">
        <f>VLOOKUP(K1250,INVENTORY!$A$2:$N$92,9,FALSE)</f>
        <v>#N/A</v>
      </c>
    </row>
    <row r="1268" spans="1:11" ht="15.75" thickBot="1" x14ac:dyDescent="0.3">
      <c r="A1268" s="6"/>
      <c r="B1268" s="5"/>
      <c r="C1268" s="5"/>
      <c r="D1268" s="5"/>
      <c r="E1268" s="7"/>
      <c r="G1268" s="6"/>
      <c r="H1268" s="5"/>
      <c r="I1268" s="5"/>
      <c r="J1268" s="5"/>
      <c r="K1268" s="7"/>
    </row>
    <row r="1269" spans="1:11" ht="18" customHeight="1" thickBot="1" x14ac:dyDescent="0.3">
      <c r="A1269" s="6" t="s">
        <v>4</v>
      </c>
      <c r="B1269" s="5"/>
      <c r="C1269" s="166" t="e">
        <f>"Function Code: "&amp;VLOOKUP(E1250,INVENTORY!$A$2:$Q$92,14,FALSE)</f>
        <v>#N/A</v>
      </c>
      <c r="D1269" s="167"/>
      <c r="E1269" s="168"/>
      <c r="G1269" s="6" t="s">
        <v>4</v>
      </c>
      <c r="H1269" s="5"/>
      <c r="I1269" s="166" t="e">
        <f>"Function Code: "&amp;VLOOKUP(K1250,INVENTORY!$A$2:$Q$92,14,FALSE)</f>
        <v>#N/A</v>
      </c>
      <c r="J1269" s="167"/>
      <c r="K1269" s="168"/>
    </row>
    <row r="1270" spans="1:11" ht="15" customHeight="1" thickBot="1" x14ac:dyDescent="0.3">
      <c r="A1270" s="6"/>
      <c r="B1270" s="5"/>
      <c r="C1270" s="169"/>
      <c r="D1270" s="170"/>
      <c r="E1270" s="171"/>
      <c r="G1270" s="6"/>
      <c r="H1270" s="5"/>
      <c r="I1270" s="169"/>
      <c r="J1270" s="170"/>
      <c r="K1270" s="171"/>
    </row>
    <row r="1271" spans="1:11" ht="15" customHeight="1" thickBot="1" x14ac:dyDescent="0.3">
      <c r="A1271" s="6"/>
      <c r="B1271" s="5"/>
      <c r="C1271" s="169" t="e">
        <f>"Cosmetic Code: "&amp;VLOOKUP(E1250,INVENTORY!$A$2:$Q$92,15,FALSE)</f>
        <v>#N/A</v>
      </c>
      <c r="D1271" s="170"/>
      <c r="E1271" s="171"/>
      <c r="G1271" s="6"/>
      <c r="H1271" s="5"/>
      <c r="I1271" s="169" t="e">
        <f>"Cosmetic Code: "&amp;VLOOKUP(K1250,INVENTORY!$A$2:$Q$92,15,FALSE)</f>
        <v>#N/A</v>
      </c>
      <c r="J1271" s="170"/>
      <c r="K1271" s="171"/>
    </row>
    <row r="1272" spans="1:11" ht="15" customHeight="1" x14ac:dyDescent="0.25">
      <c r="A1272" s="6"/>
      <c r="B1272" s="5"/>
      <c r="C1272" s="15"/>
      <c r="D1272" s="16"/>
      <c r="E1272" s="17"/>
      <c r="G1272" s="6"/>
      <c r="H1272" s="5"/>
      <c r="I1272" s="15"/>
      <c r="J1272" s="16"/>
      <c r="K1272" s="17"/>
    </row>
    <row r="1273" spans="1:11" ht="15" customHeight="1" x14ac:dyDescent="0.25">
      <c r="A1273" s="4" t="s">
        <v>3</v>
      </c>
      <c r="B1273" s="14" t="s">
        <v>2</v>
      </c>
      <c r="C1273" s="15"/>
      <c r="D1273" s="16"/>
      <c r="E1273" s="17"/>
      <c r="G1273" s="4" t="s">
        <v>3</v>
      </c>
      <c r="H1273" s="14" t="s">
        <v>2</v>
      </c>
      <c r="I1273" s="15"/>
      <c r="J1273" s="16"/>
      <c r="K1273" s="17"/>
    </row>
    <row r="1274" spans="1:11" ht="15.75" customHeight="1" thickBot="1" x14ac:dyDescent="0.3">
      <c r="A1274" s="12" t="s">
        <v>1</v>
      </c>
      <c r="B1274" s="13" t="s">
        <v>1</v>
      </c>
      <c r="C1274" s="18"/>
      <c r="D1274" s="19"/>
      <c r="E1274" s="20"/>
      <c r="G1274" s="12" t="s">
        <v>1</v>
      </c>
      <c r="H1274" s="13" t="s">
        <v>1</v>
      </c>
      <c r="I1274" s="18"/>
      <c r="J1274" s="19"/>
      <c r="K1274" s="20"/>
    </row>
    <row r="1275" spans="1:11" ht="15.75" thickBot="1" x14ac:dyDescent="0.3">
      <c r="A1275" s="3" t="s">
        <v>0</v>
      </c>
      <c r="B1275" s="2" t="s">
        <v>0</v>
      </c>
      <c r="C1275" s="1"/>
      <c r="D1275" s="172" t="s">
        <v>119</v>
      </c>
      <c r="E1275" s="173"/>
      <c r="G1275" s="3" t="s">
        <v>0</v>
      </c>
      <c r="H1275" s="2" t="s">
        <v>0</v>
      </c>
      <c r="I1275" s="1"/>
      <c r="J1275" s="172" t="s">
        <v>119</v>
      </c>
      <c r="K1275" s="173"/>
    </row>
    <row r="1276" spans="1:11" ht="15.75" thickBot="1" x14ac:dyDescent="0.3"/>
    <row r="1277" spans="1:11" ht="15" customHeight="1" x14ac:dyDescent="0.25">
      <c r="A1277" s="176" t="s">
        <v>105</v>
      </c>
      <c r="B1277" s="177"/>
      <c r="C1277" s="177"/>
      <c r="D1277" s="177"/>
      <c r="E1277" s="178"/>
      <c r="G1277" s="176" t="s">
        <v>105</v>
      </c>
      <c r="H1277" s="177"/>
      <c r="I1277" s="177"/>
      <c r="J1277" s="177"/>
      <c r="K1277" s="178"/>
    </row>
    <row r="1278" spans="1:11" ht="15.75" customHeight="1" thickBot="1" x14ac:dyDescent="0.3">
      <c r="A1278" s="179"/>
      <c r="B1278" s="180"/>
      <c r="C1278" s="180"/>
      <c r="D1278" s="180"/>
      <c r="E1278" s="181"/>
      <c r="G1278" s="179"/>
      <c r="H1278" s="180"/>
      <c r="I1278" s="180"/>
      <c r="J1278" s="180"/>
      <c r="K1278" s="181"/>
    </row>
    <row r="1279" spans="1:11" ht="15.75" customHeight="1" thickBot="1" x14ac:dyDescent="0.3">
      <c r="A1279" s="11"/>
      <c r="B1279" s="10"/>
      <c r="C1279" s="10"/>
      <c r="D1279" s="33" t="s">
        <v>42</v>
      </c>
      <c r="E1279" s="42">
        <f>E1221+1</f>
        <v>23</v>
      </c>
      <c r="G1279" s="11"/>
      <c r="H1279" s="10"/>
      <c r="I1279" s="10"/>
      <c r="J1279" s="33" t="s">
        <v>42</v>
      </c>
      <c r="K1279" s="42">
        <f>'Data-PULLDOWNS'!$B$3+E1279</f>
        <v>24</v>
      </c>
    </row>
    <row r="1280" spans="1:11" ht="19.5" customHeight="1" x14ac:dyDescent="0.25">
      <c r="A1280" s="34" t="s">
        <v>11</v>
      </c>
      <c r="B1280" s="35" t="s">
        <v>15</v>
      </c>
      <c r="C1280" s="36" t="s">
        <v>12</v>
      </c>
      <c r="D1280" s="37">
        <f ca="1">NOW()</f>
        <v>45945.548046875003</v>
      </c>
      <c r="E1280" s="38"/>
      <c r="G1280" s="34" t="s">
        <v>11</v>
      </c>
      <c r="H1280" s="35" t="s">
        <v>15</v>
      </c>
      <c r="I1280" s="36" t="s">
        <v>12</v>
      </c>
      <c r="J1280" s="37">
        <f ca="1">NOW()</f>
        <v>45945.548046875003</v>
      </c>
      <c r="K1280" s="38"/>
    </row>
    <row r="1281" spans="1:11" ht="15.95" customHeight="1" x14ac:dyDescent="0.25">
      <c r="A1281" s="34" t="s">
        <v>39</v>
      </c>
      <c r="B1281" s="35" t="s">
        <v>103</v>
      </c>
      <c r="C1281" s="39" t="s">
        <v>38</v>
      </c>
      <c r="D1281" s="40" t="e">
        <f>VLOOKUP(E1279,INVENTORY!$A$2:$N$92,10,FALSE)</f>
        <v>#N/A</v>
      </c>
      <c r="E1281" s="38"/>
      <c r="G1281" s="34" t="s">
        <v>39</v>
      </c>
      <c r="H1281" s="35" t="s">
        <v>103</v>
      </c>
      <c r="I1281" s="39" t="s">
        <v>38</v>
      </c>
      <c r="J1281" s="40" t="e">
        <f>VLOOKUP(K1279,INVENTORY!$A$2:$N$92,10,FALSE)</f>
        <v>#N/A</v>
      </c>
      <c r="K1281" s="38"/>
    </row>
    <row r="1282" spans="1:11" ht="15.95" customHeight="1" x14ac:dyDescent="0.25">
      <c r="A1282" s="34" t="str">
        <f>"Make: "</f>
        <v xml:space="preserve">Make: </v>
      </c>
      <c r="B1282" s="35" t="e">
        <f>VLOOKUP(E1279,INVENTORY!$A$2:$N$92,2,FALSE)</f>
        <v>#N/A</v>
      </c>
      <c r="C1282" s="36" t="str">
        <f>"Model: "</f>
        <v xml:space="preserve">Model: </v>
      </c>
      <c r="D1282" s="40" t="e">
        <f>VLOOKUP(E1279,INVENTORY!$A$2:$N$92,3,FALSE)</f>
        <v>#N/A</v>
      </c>
      <c r="E1282" s="38"/>
      <c r="G1282" s="34" t="str">
        <f>"Make: "</f>
        <v xml:space="preserve">Make: </v>
      </c>
      <c r="H1282" s="35" t="e">
        <f>VLOOKUP(K1279,INVENTORY!$A$2:$N$92,2,FALSE)</f>
        <v>#N/A</v>
      </c>
      <c r="I1282" s="36" t="str">
        <f>"Model: "</f>
        <v xml:space="preserve">Model: </v>
      </c>
      <c r="J1282" s="40" t="e">
        <f>VLOOKUP(K1279,INVENTORY!$A$2:$N$92,3,FALSE)</f>
        <v>#N/A</v>
      </c>
      <c r="K1282" s="38"/>
    </row>
    <row r="1283" spans="1:11" ht="15.95" customHeight="1" x14ac:dyDescent="0.25">
      <c r="A1283" s="34" t="str">
        <f>"CPU/Speed: "</f>
        <v xml:space="preserve">CPU/Speed: </v>
      </c>
      <c r="B1283" s="35" t="e">
        <f>VLOOKUP(E1279,INVENTORY!$A$2:$N$92,4,FALSE)&amp;" / "&amp;VLOOKUP(E1279,INVENTORY!$A$2:$N$92,5,FALSE)&amp;"GHz"</f>
        <v>#N/A</v>
      </c>
      <c r="C1283" s="36"/>
      <c r="D1283" s="36" t="str">
        <f>"Memory: "</f>
        <v xml:space="preserve">Memory: </v>
      </c>
      <c r="E1283" s="41" t="e">
        <f>VLOOKUP(E1279,INVENTORY!$A$2:$N$92,6,FALSE)</f>
        <v>#N/A</v>
      </c>
      <c r="G1283" s="34" t="str">
        <f>"CPU/Speed: "</f>
        <v xml:space="preserve">CPU/Speed: </v>
      </c>
      <c r="H1283" s="35" t="e">
        <f>VLOOKUP(K1279,INVENTORY!$A$2:$N$92,4,FALSE)&amp;" / "&amp;VLOOKUP(K1279,INVENTORY!$A$2:$N$92,5,FALSE)&amp;"GHz"</f>
        <v>#N/A</v>
      </c>
      <c r="I1283" s="36"/>
      <c r="J1283" s="36" t="str">
        <f>"Memory: "</f>
        <v xml:space="preserve">Memory: </v>
      </c>
      <c r="K1283" s="71" t="e">
        <f>VLOOKUP(K1279,INVENTORY!$A$2:$N$92,6,FALSE)</f>
        <v>#N/A</v>
      </c>
    </row>
    <row r="1284" spans="1:11" ht="6.95" customHeight="1" x14ac:dyDescent="0.25">
      <c r="A1284" s="6"/>
      <c r="B1284" s="5"/>
      <c r="C1284" s="5"/>
      <c r="D1284" s="5"/>
      <c r="E1284" s="7"/>
      <c r="G1284" s="6"/>
      <c r="H1284" s="5"/>
      <c r="I1284" s="5"/>
      <c r="J1284" s="5"/>
      <c r="K1284" s="7"/>
    </row>
    <row r="1285" spans="1:11" x14ac:dyDescent="0.25">
      <c r="A1285" s="182" t="s">
        <v>10</v>
      </c>
      <c r="B1285" s="183"/>
      <c r="C1285" s="83" t="s">
        <v>1</v>
      </c>
      <c r="D1285" s="83" t="s">
        <v>9</v>
      </c>
      <c r="E1285" s="68" t="s">
        <v>8</v>
      </c>
      <c r="G1285" s="182" t="s">
        <v>10</v>
      </c>
      <c r="H1285" s="183"/>
      <c r="I1285" s="83" t="s">
        <v>1</v>
      </c>
      <c r="J1285" s="83" t="s">
        <v>9</v>
      </c>
      <c r="K1285" s="68" t="s">
        <v>8</v>
      </c>
    </row>
    <row r="1286" spans="1:11" x14ac:dyDescent="0.25">
      <c r="A1286" s="174" t="s">
        <v>96</v>
      </c>
      <c r="B1286" s="175"/>
      <c r="C1286" s="82" t="s">
        <v>13</v>
      </c>
      <c r="D1286" s="9"/>
      <c r="E1286" s="8"/>
      <c r="G1286" s="174" t="s">
        <v>96</v>
      </c>
      <c r="H1286" s="175"/>
      <c r="I1286" s="82" t="s">
        <v>13</v>
      </c>
      <c r="J1286" s="9"/>
      <c r="K1286" s="8"/>
    </row>
    <row r="1287" spans="1:11" x14ac:dyDescent="0.25">
      <c r="A1287" s="174" t="s">
        <v>98</v>
      </c>
      <c r="B1287" s="175"/>
      <c r="C1287" s="82" t="s">
        <v>13</v>
      </c>
      <c r="D1287" s="9"/>
      <c r="E1287" s="8"/>
      <c r="G1287" s="174" t="s">
        <v>98</v>
      </c>
      <c r="H1287" s="175"/>
      <c r="I1287" s="82" t="s">
        <v>13</v>
      </c>
      <c r="J1287" s="9"/>
      <c r="K1287" s="8"/>
    </row>
    <row r="1288" spans="1:11" x14ac:dyDescent="0.25">
      <c r="A1288" s="174" t="s">
        <v>97</v>
      </c>
      <c r="B1288" s="175"/>
      <c r="C1288" s="82" t="s">
        <v>13</v>
      </c>
      <c r="D1288" s="9"/>
      <c r="E1288" s="8"/>
      <c r="G1288" s="174" t="s">
        <v>97</v>
      </c>
      <c r="H1288" s="175"/>
      <c r="I1288" s="82" t="s">
        <v>13</v>
      </c>
      <c r="J1288" s="9"/>
      <c r="K1288" s="8"/>
    </row>
    <row r="1289" spans="1:11" x14ac:dyDescent="0.25">
      <c r="A1289" s="174" t="s">
        <v>7</v>
      </c>
      <c r="B1289" s="175"/>
      <c r="C1289" s="82" t="s">
        <v>13</v>
      </c>
      <c r="D1289" s="9"/>
      <c r="E1289" s="8"/>
      <c r="G1289" s="174" t="s">
        <v>7</v>
      </c>
      <c r="H1289" s="175"/>
      <c r="I1289" s="82" t="s">
        <v>13</v>
      </c>
      <c r="J1289" s="9"/>
      <c r="K1289" s="8"/>
    </row>
    <row r="1290" spans="1:11" x14ac:dyDescent="0.25">
      <c r="A1290" s="174" t="s">
        <v>99</v>
      </c>
      <c r="B1290" s="175"/>
      <c r="C1290" s="82" t="s">
        <v>13</v>
      </c>
      <c r="D1290" s="9"/>
      <c r="E1290" s="8"/>
      <c r="G1290" s="174" t="s">
        <v>99</v>
      </c>
      <c r="H1290" s="175"/>
      <c r="I1290" s="82" t="s">
        <v>13</v>
      </c>
      <c r="J1290" s="9"/>
      <c r="K1290" s="8"/>
    </row>
    <row r="1291" spans="1:11" x14ac:dyDescent="0.25">
      <c r="A1291" s="174" t="s">
        <v>6</v>
      </c>
      <c r="B1291" s="175"/>
      <c r="C1291" s="82" t="s">
        <v>13</v>
      </c>
      <c r="D1291" s="9"/>
      <c r="E1291" s="8"/>
      <c r="G1291" s="174" t="s">
        <v>6</v>
      </c>
      <c r="H1291" s="175"/>
      <c r="I1291" s="82" t="s">
        <v>13</v>
      </c>
      <c r="J1291" s="9"/>
      <c r="K1291" s="8"/>
    </row>
    <row r="1292" spans="1:11" x14ac:dyDescent="0.25">
      <c r="A1292" s="174"/>
      <c r="B1292" s="175"/>
      <c r="C1292" s="82"/>
      <c r="D1292" s="9"/>
      <c r="E1292" s="8"/>
      <c r="G1292" s="174"/>
      <c r="H1292" s="175"/>
      <c r="I1292" s="82"/>
      <c r="J1292" s="9"/>
      <c r="K1292" s="8"/>
    </row>
    <row r="1293" spans="1:11" x14ac:dyDescent="0.25">
      <c r="A1293" s="174"/>
      <c r="B1293" s="175"/>
      <c r="C1293" s="82"/>
      <c r="D1293" s="9"/>
      <c r="E1293" s="8"/>
      <c r="G1293" s="174"/>
      <c r="H1293" s="175"/>
      <c r="I1293" s="82"/>
      <c r="J1293" s="9"/>
      <c r="K1293" s="8"/>
    </row>
    <row r="1294" spans="1:11" ht="15.75" thickBot="1" x14ac:dyDescent="0.3">
      <c r="A1294" s="163" t="s">
        <v>14</v>
      </c>
      <c r="B1294" s="164"/>
      <c r="C1294" s="164"/>
      <c r="D1294" s="164"/>
      <c r="E1294" s="165"/>
      <c r="G1294" s="163" t="s">
        <v>14</v>
      </c>
      <c r="H1294" s="164"/>
      <c r="I1294" s="164"/>
      <c r="J1294" s="164"/>
      <c r="K1294" s="165"/>
    </row>
    <row r="1295" spans="1:11" ht="21.75" customHeight="1" x14ac:dyDescent="0.25">
      <c r="A1295" s="69" t="s">
        <v>101</v>
      </c>
      <c r="B1295" s="69" t="s">
        <v>5</v>
      </c>
      <c r="C1295" s="69" t="s">
        <v>100</v>
      </c>
      <c r="D1295" s="69" t="s">
        <v>108</v>
      </c>
      <c r="E1295" s="69" t="s">
        <v>95</v>
      </c>
      <c r="G1295" s="69" t="s">
        <v>101</v>
      </c>
      <c r="H1295" s="69" t="s">
        <v>5</v>
      </c>
      <c r="I1295" s="69" t="s">
        <v>100</v>
      </c>
      <c r="J1295" s="69" t="s">
        <v>108</v>
      </c>
      <c r="K1295" s="69" t="s">
        <v>95</v>
      </c>
    </row>
    <row r="1296" spans="1:11" ht="15.75" thickBot="1" x14ac:dyDescent="0.3">
      <c r="A1296" s="70"/>
      <c r="B1296" s="70"/>
      <c r="C1296" s="70" t="e">
        <f>VLOOKUP(E1279,INVENTORY!$A$2:$N$92,7,FALSE)</f>
        <v>#N/A</v>
      </c>
      <c r="D1296" s="70" t="e">
        <f>VLOOKUP(E1279,INVENTORY!$A$2:$N$92,8,FALSE)</f>
        <v>#N/A</v>
      </c>
      <c r="E1296" s="70" t="e">
        <f>VLOOKUP(E1279,INVENTORY!$A$2:$N$92,9,FALSE)</f>
        <v>#N/A</v>
      </c>
      <c r="G1296" s="70"/>
      <c r="H1296" s="70"/>
      <c r="I1296" s="70" t="e">
        <f>VLOOKUP(K1279,INVENTORY!$A$2:$N$92,7,FALSE)</f>
        <v>#N/A</v>
      </c>
      <c r="J1296" s="70" t="e">
        <f>VLOOKUP(K1279,INVENTORY!$A$2:$N$92,8,FALSE)</f>
        <v>#N/A</v>
      </c>
      <c r="K1296" s="70" t="e">
        <f>VLOOKUP(K1279,INVENTORY!$A$2:$N$92,9,FALSE)</f>
        <v>#N/A</v>
      </c>
    </row>
    <row r="1297" spans="1:11" ht="15.75" thickBot="1" x14ac:dyDescent="0.3">
      <c r="A1297" s="6"/>
      <c r="B1297" s="5"/>
      <c r="C1297" s="5"/>
      <c r="D1297" s="5"/>
      <c r="E1297" s="7"/>
      <c r="G1297" s="6"/>
      <c r="H1297" s="5"/>
      <c r="I1297" s="5"/>
      <c r="J1297" s="5"/>
      <c r="K1297" s="7"/>
    </row>
    <row r="1298" spans="1:11" ht="18" customHeight="1" thickBot="1" x14ac:dyDescent="0.3">
      <c r="A1298" s="6" t="s">
        <v>4</v>
      </c>
      <c r="B1298" s="5"/>
      <c r="C1298" s="166" t="e">
        <f>"Function Code: "&amp;VLOOKUP(E1279,INVENTORY!$A$2:$Q$92,14,FALSE)</f>
        <v>#N/A</v>
      </c>
      <c r="D1298" s="167"/>
      <c r="E1298" s="168"/>
      <c r="G1298" s="6" t="s">
        <v>4</v>
      </c>
      <c r="H1298" s="5"/>
      <c r="I1298" s="166" t="e">
        <f>"Function Code: "&amp;VLOOKUP(K1279,INVENTORY!$A$2:$Q$92,14,FALSE)</f>
        <v>#N/A</v>
      </c>
      <c r="J1298" s="167"/>
      <c r="K1298" s="168"/>
    </row>
    <row r="1299" spans="1:11" ht="15" customHeight="1" thickBot="1" x14ac:dyDescent="0.3">
      <c r="A1299" s="6"/>
      <c r="B1299" s="5"/>
      <c r="C1299" s="169"/>
      <c r="D1299" s="170"/>
      <c r="E1299" s="171"/>
      <c r="G1299" s="6"/>
      <c r="H1299" s="5"/>
      <c r="I1299" s="169"/>
      <c r="J1299" s="170"/>
      <c r="K1299" s="171"/>
    </row>
    <row r="1300" spans="1:11" ht="15" customHeight="1" thickBot="1" x14ac:dyDescent="0.3">
      <c r="A1300" s="6"/>
      <c r="B1300" s="5"/>
      <c r="C1300" s="169" t="e">
        <f>"Cosmetic Code: "&amp;VLOOKUP(E1279,INVENTORY!$A$2:$Q$92,15,FALSE)</f>
        <v>#N/A</v>
      </c>
      <c r="D1300" s="170"/>
      <c r="E1300" s="171"/>
      <c r="G1300" s="6"/>
      <c r="H1300" s="5"/>
      <c r="I1300" s="169" t="e">
        <f>"Cosmetic Code: "&amp;VLOOKUP(K1279,INVENTORY!$A$2:$Q$92,15,FALSE)</f>
        <v>#N/A</v>
      </c>
      <c r="J1300" s="170"/>
      <c r="K1300" s="171"/>
    </row>
    <row r="1301" spans="1:11" ht="15" customHeight="1" x14ac:dyDescent="0.25">
      <c r="A1301" s="6"/>
      <c r="B1301" s="5"/>
      <c r="C1301" s="15"/>
      <c r="D1301" s="16"/>
      <c r="E1301" s="17"/>
      <c r="G1301" s="6"/>
      <c r="H1301" s="5"/>
      <c r="I1301" s="15"/>
      <c r="J1301" s="16"/>
      <c r="K1301" s="17"/>
    </row>
    <row r="1302" spans="1:11" ht="15" customHeight="1" x14ac:dyDescent="0.25">
      <c r="A1302" s="4" t="s">
        <v>3</v>
      </c>
      <c r="B1302" s="14" t="s">
        <v>2</v>
      </c>
      <c r="C1302" s="15"/>
      <c r="D1302" s="16"/>
      <c r="E1302" s="17"/>
      <c r="G1302" s="4" t="s">
        <v>3</v>
      </c>
      <c r="H1302" s="14" t="s">
        <v>2</v>
      </c>
      <c r="I1302" s="15"/>
      <c r="J1302" s="16"/>
      <c r="K1302" s="17"/>
    </row>
    <row r="1303" spans="1:11" ht="15.75" customHeight="1" thickBot="1" x14ac:dyDescent="0.3">
      <c r="A1303" s="12" t="s">
        <v>1</v>
      </c>
      <c r="B1303" s="13" t="s">
        <v>1</v>
      </c>
      <c r="C1303" s="18"/>
      <c r="D1303" s="19"/>
      <c r="E1303" s="20"/>
      <c r="G1303" s="12" t="s">
        <v>1</v>
      </c>
      <c r="H1303" s="13" t="s">
        <v>1</v>
      </c>
      <c r="I1303" s="18"/>
      <c r="J1303" s="19"/>
      <c r="K1303" s="20"/>
    </row>
    <row r="1304" spans="1:11" ht="15.75" thickBot="1" x14ac:dyDescent="0.3">
      <c r="A1304" s="3" t="s">
        <v>0</v>
      </c>
      <c r="B1304" s="2" t="s">
        <v>0</v>
      </c>
      <c r="C1304" s="1"/>
      <c r="D1304" s="172" t="s">
        <v>119</v>
      </c>
      <c r="E1304" s="173"/>
      <c r="G1304" s="3" t="s">
        <v>0</v>
      </c>
      <c r="H1304" s="2" t="s">
        <v>0</v>
      </c>
      <c r="I1304" s="1"/>
      <c r="J1304" s="172" t="s">
        <v>119</v>
      </c>
      <c r="K1304" s="173"/>
    </row>
    <row r="1305" spans="1:11" ht="47.25" customHeight="1" thickBot="1" x14ac:dyDescent="0.3"/>
    <row r="1306" spans="1:11" ht="15" customHeight="1" x14ac:dyDescent="0.25">
      <c r="A1306" s="176" t="s">
        <v>105</v>
      </c>
      <c r="B1306" s="177"/>
      <c r="C1306" s="177"/>
      <c r="D1306" s="177"/>
      <c r="E1306" s="178"/>
      <c r="G1306" s="176" t="s">
        <v>105</v>
      </c>
      <c r="H1306" s="177"/>
      <c r="I1306" s="177"/>
      <c r="J1306" s="177"/>
      <c r="K1306" s="178"/>
    </row>
    <row r="1307" spans="1:11" ht="15.75" customHeight="1" thickBot="1" x14ac:dyDescent="0.3">
      <c r="A1307" s="179"/>
      <c r="B1307" s="180"/>
      <c r="C1307" s="180"/>
      <c r="D1307" s="180"/>
      <c r="E1307" s="181"/>
      <c r="G1307" s="179"/>
      <c r="H1307" s="180"/>
      <c r="I1307" s="180"/>
      <c r="J1307" s="180"/>
      <c r="K1307" s="181"/>
    </row>
    <row r="1308" spans="1:11" ht="15.75" customHeight="1" thickBot="1" x14ac:dyDescent="0.3">
      <c r="A1308" s="11"/>
      <c r="B1308" s="10"/>
      <c r="C1308" s="10"/>
      <c r="D1308" s="33" t="s">
        <v>42</v>
      </c>
      <c r="E1308" s="42">
        <f>'Data-PULLDOWNS'!$B$3*2+E1279</f>
        <v>25</v>
      </c>
      <c r="G1308" s="11"/>
      <c r="H1308" s="10"/>
      <c r="I1308" s="10"/>
      <c r="J1308" s="33" t="s">
        <v>42</v>
      </c>
      <c r="K1308" s="42">
        <f>'Data-PULLDOWNS'!$B$3*3+E1279</f>
        <v>26</v>
      </c>
    </row>
    <row r="1309" spans="1:11" ht="19.5" customHeight="1" x14ac:dyDescent="0.25">
      <c r="A1309" s="34" t="s">
        <v>11</v>
      </c>
      <c r="B1309" s="35" t="s">
        <v>15</v>
      </c>
      <c r="C1309" s="36" t="s">
        <v>12</v>
      </c>
      <c r="D1309" s="37">
        <f ca="1">NOW()</f>
        <v>45945.548046875003</v>
      </c>
      <c r="E1309" s="38"/>
      <c r="G1309" s="34" t="s">
        <v>11</v>
      </c>
      <c r="H1309" s="35" t="s">
        <v>15</v>
      </c>
      <c r="I1309" s="36" t="s">
        <v>12</v>
      </c>
      <c r="J1309" s="37">
        <f ca="1">NOW()</f>
        <v>45945.548046875003</v>
      </c>
      <c r="K1309" s="38"/>
    </row>
    <row r="1310" spans="1:11" ht="15.95" customHeight="1" x14ac:dyDescent="0.25">
      <c r="A1310" s="34" t="s">
        <v>39</v>
      </c>
      <c r="B1310" s="35" t="s">
        <v>103</v>
      </c>
      <c r="C1310" s="39" t="s">
        <v>38</v>
      </c>
      <c r="D1310" s="40" t="e">
        <f>VLOOKUP(E1308,INVENTORY!$A$2:$N$92,10,FALSE)</f>
        <v>#N/A</v>
      </c>
      <c r="E1310" s="38"/>
      <c r="G1310" s="34" t="s">
        <v>39</v>
      </c>
      <c r="H1310" s="35" t="s">
        <v>103</v>
      </c>
      <c r="I1310" s="39" t="s">
        <v>38</v>
      </c>
      <c r="J1310" s="40" t="e">
        <f>VLOOKUP(K1308,INVENTORY!$A$2:$N$92,10,FALSE)</f>
        <v>#N/A</v>
      </c>
      <c r="K1310" s="38"/>
    </row>
    <row r="1311" spans="1:11" ht="15.95" customHeight="1" x14ac:dyDescent="0.25">
      <c r="A1311" s="34" t="str">
        <f>"Make: "</f>
        <v xml:space="preserve">Make: </v>
      </c>
      <c r="B1311" s="35" t="e">
        <f>VLOOKUP(E1308,INVENTORY!$A$2:$N$92,2,FALSE)</f>
        <v>#N/A</v>
      </c>
      <c r="C1311" s="36" t="str">
        <f>"Model: "</f>
        <v xml:space="preserve">Model: </v>
      </c>
      <c r="D1311" s="40" t="e">
        <f>VLOOKUP(E1308,INVENTORY!$A$2:$N$92,3,FALSE)</f>
        <v>#N/A</v>
      </c>
      <c r="E1311" s="38"/>
      <c r="G1311" s="34" t="str">
        <f>"Make: "</f>
        <v xml:space="preserve">Make: </v>
      </c>
      <c r="H1311" s="35" t="e">
        <f>VLOOKUP(K1308,INVENTORY!$A$2:$N$92,2,FALSE)</f>
        <v>#N/A</v>
      </c>
      <c r="I1311" s="36" t="str">
        <f>"Model: "</f>
        <v xml:space="preserve">Model: </v>
      </c>
      <c r="J1311" s="40" t="e">
        <f>VLOOKUP(K1308,INVENTORY!$A$2:$N$92,3,FALSE)</f>
        <v>#N/A</v>
      </c>
      <c r="K1311" s="38"/>
    </row>
    <row r="1312" spans="1:11" ht="15.95" customHeight="1" x14ac:dyDescent="0.25">
      <c r="A1312" s="34" t="str">
        <f>"CPU/Speed: "</f>
        <v xml:space="preserve">CPU/Speed: </v>
      </c>
      <c r="B1312" s="35" t="e">
        <f>VLOOKUP(E1308,INVENTORY!$A$2:$N$92,4,FALSE)&amp;" / "&amp;VLOOKUP(E1308,INVENTORY!$A$2:$N$92,5,FALSE)&amp;"GHz"</f>
        <v>#N/A</v>
      </c>
      <c r="C1312" s="36"/>
      <c r="D1312" s="36" t="str">
        <f>"Memory: "</f>
        <v xml:space="preserve">Memory: </v>
      </c>
      <c r="E1312" s="71" t="e">
        <f>VLOOKUP(E1308,INVENTORY!$A$2:$N$92,6,FALSE)</f>
        <v>#N/A</v>
      </c>
      <c r="G1312" s="34" t="str">
        <f>"CPU/Speed: "</f>
        <v xml:space="preserve">CPU/Speed: </v>
      </c>
      <c r="H1312" s="35" t="e">
        <f>VLOOKUP(K1308,INVENTORY!$A$2:$N$92,4,FALSE)&amp;" / "&amp;VLOOKUP(K1308,INVENTORY!$A$2:$N$92,5,FALSE)&amp;"GHz"</f>
        <v>#N/A</v>
      </c>
      <c r="I1312" s="36"/>
      <c r="J1312" s="36" t="str">
        <f>"Memory: "</f>
        <v xml:space="preserve">Memory: </v>
      </c>
      <c r="K1312" s="71" t="e">
        <f>VLOOKUP(K1308,INVENTORY!$A$2:$N$92,6,FALSE)</f>
        <v>#N/A</v>
      </c>
    </row>
    <row r="1313" spans="1:11" ht="6.95" customHeight="1" x14ac:dyDescent="0.25">
      <c r="A1313" s="6"/>
      <c r="B1313" s="5"/>
      <c r="C1313" s="5"/>
      <c r="D1313" s="5"/>
      <c r="E1313" s="7"/>
      <c r="G1313" s="6"/>
      <c r="H1313" s="5"/>
      <c r="I1313" s="5"/>
      <c r="J1313" s="5"/>
      <c r="K1313" s="7"/>
    </row>
    <row r="1314" spans="1:11" x14ac:dyDescent="0.25">
      <c r="A1314" s="182" t="s">
        <v>10</v>
      </c>
      <c r="B1314" s="183"/>
      <c r="C1314" s="83" t="s">
        <v>1</v>
      </c>
      <c r="D1314" s="83" t="s">
        <v>9</v>
      </c>
      <c r="E1314" s="68" t="s">
        <v>8</v>
      </c>
      <c r="G1314" s="182" t="s">
        <v>10</v>
      </c>
      <c r="H1314" s="183"/>
      <c r="I1314" s="83" t="s">
        <v>1</v>
      </c>
      <c r="J1314" s="83" t="s">
        <v>9</v>
      </c>
      <c r="K1314" s="68" t="s">
        <v>8</v>
      </c>
    </row>
    <row r="1315" spans="1:11" x14ac:dyDescent="0.25">
      <c r="A1315" s="174" t="s">
        <v>96</v>
      </c>
      <c r="B1315" s="175"/>
      <c r="C1315" s="82" t="s">
        <v>13</v>
      </c>
      <c r="D1315" s="9"/>
      <c r="E1315" s="8"/>
      <c r="G1315" s="174" t="s">
        <v>96</v>
      </c>
      <c r="H1315" s="175"/>
      <c r="I1315" s="82" t="s">
        <v>13</v>
      </c>
      <c r="J1315" s="9"/>
      <c r="K1315" s="8"/>
    </row>
    <row r="1316" spans="1:11" x14ac:dyDescent="0.25">
      <c r="A1316" s="174" t="s">
        <v>98</v>
      </c>
      <c r="B1316" s="175"/>
      <c r="C1316" s="82" t="s">
        <v>13</v>
      </c>
      <c r="D1316" s="9"/>
      <c r="E1316" s="8"/>
      <c r="G1316" s="174" t="s">
        <v>98</v>
      </c>
      <c r="H1316" s="175"/>
      <c r="I1316" s="82" t="s">
        <v>13</v>
      </c>
      <c r="J1316" s="9"/>
      <c r="K1316" s="8"/>
    </row>
    <row r="1317" spans="1:11" x14ac:dyDescent="0.25">
      <c r="A1317" s="174" t="s">
        <v>97</v>
      </c>
      <c r="B1317" s="175"/>
      <c r="C1317" s="82" t="s">
        <v>13</v>
      </c>
      <c r="D1317" s="9"/>
      <c r="E1317" s="8"/>
      <c r="G1317" s="174" t="s">
        <v>97</v>
      </c>
      <c r="H1317" s="175"/>
      <c r="I1317" s="82" t="s">
        <v>13</v>
      </c>
      <c r="J1317" s="9"/>
      <c r="K1317" s="8"/>
    </row>
    <row r="1318" spans="1:11" x14ac:dyDescent="0.25">
      <c r="A1318" s="174" t="s">
        <v>7</v>
      </c>
      <c r="B1318" s="175"/>
      <c r="C1318" s="82" t="s">
        <v>13</v>
      </c>
      <c r="D1318" s="9"/>
      <c r="E1318" s="8"/>
      <c r="G1318" s="174" t="s">
        <v>7</v>
      </c>
      <c r="H1318" s="175"/>
      <c r="I1318" s="82" t="s">
        <v>13</v>
      </c>
      <c r="J1318" s="9"/>
      <c r="K1318" s="8"/>
    </row>
    <row r="1319" spans="1:11" x14ac:dyDescent="0.25">
      <c r="A1319" s="174" t="s">
        <v>99</v>
      </c>
      <c r="B1319" s="175"/>
      <c r="C1319" s="82" t="s">
        <v>13</v>
      </c>
      <c r="D1319" s="9"/>
      <c r="E1319" s="8"/>
      <c r="G1319" s="174" t="s">
        <v>99</v>
      </c>
      <c r="H1319" s="175"/>
      <c r="I1319" s="82" t="s">
        <v>13</v>
      </c>
      <c r="J1319" s="9"/>
      <c r="K1319" s="8"/>
    </row>
    <row r="1320" spans="1:11" x14ac:dyDescent="0.25">
      <c r="A1320" s="174" t="s">
        <v>6</v>
      </c>
      <c r="B1320" s="175"/>
      <c r="C1320" s="82" t="s">
        <v>13</v>
      </c>
      <c r="D1320" s="9"/>
      <c r="E1320" s="8"/>
      <c r="G1320" s="174" t="s">
        <v>6</v>
      </c>
      <c r="H1320" s="175"/>
      <c r="I1320" s="82" t="s">
        <v>13</v>
      </c>
      <c r="J1320" s="9"/>
      <c r="K1320" s="8"/>
    </row>
    <row r="1321" spans="1:11" x14ac:dyDescent="0.25">
      <c r="A1321" s="174"/>
      <c r="B1321" s="175"/>
      <c r="C1321" s="82"/>
      <c r="D1321" s="9"/>
      <c r="E1321" s="8"/>
      <c r="G1321" s="174"/>
      <c r="H1321" s="175"/>
      <c r="I1321" s="82"/>
      <c r="J1321" s="9"/>
      <c r="K1321" s="8"/>
    </row>
    <row r="1322" spans="1:11" x14ac:dyDescent="0.25">
      <c r="A1322" s="174"/>
      <c r="B1322" s="175"/>
      <c r="C1322" s="82"/>
      <c r="D1322" s="9"/>
      <c r="E1322" s="8"/>
      <c r="G1322" s="174"/>
      <c r="H1322" s="175"/>
      <c r="I1322" s="82"/>
      <c r="J1322" s="9"/>
      <c r="K1322" s="8"/>
    </row>
    <row r="1323" spans="1:11" ht="15.75" thickBot="1" x14ac:dyDescent="0.3">
      <c r="A1323" s="163" t="s">
        <v>14</v>
      </c>
      <c r="B1323" s="164"/>
      <c r="C1323" s="164"/>
      <c r="D1323" s="164"/>
      <c r="E1323" s="165"/>
      <c r="G1323" s="163" t="s">
        <v>14</v>
      </c>
      <c r="H1323" s="164"/>
      <c r="I1323" s="164"/>
      <c r="J1323" s="164"/>
      <c r="K1323" s="165"/>
    </row>
    <row r="1324" spans="1:11" ht="21.75" customHeight="1" x14ac:dyDescent="0.25">
      <c r="A1324" s="69" t="s">
        <v>101</v>
      </c>
      <c r="B1324" s="69" t="s">
        <v>5</v>
      </c>
      <c r="C1324" s="69" t="s">
        <v>100</v>
      </c>
      <c r="D1324" s="69" t="s">
        <v>108</v>
      </c>
      <c r="E1324" s="69" t="s">
        <v>95</v>
      </c>
      <c r="G1324" s="69" t="s">
        <v>101</v>
      </c>
      <c r="H1324" s="69" t="s">
        <v>5</v>
      </c>
      <c r="I1324" s="69" t="s">
        <v>100</v>
      </c>
      <c r="J1324" s="69" t="s">
        <v>108</v>
      </c>
      <c r="K1324" s="69" t="s">
        <v>95</v>
      </c>
    </row>
    <row r="1325" spans="1:11" ht="15.75" thickBot="1" x14ac:dyDescent="0.3">
      <c r="A1325" s="70"/>
      <c r="B1325" s="70"/>
      <c r="C1325" s="70" t="e">
        <f>VLOOKUP(E1308,INVENTORY!$A$2:$N$92,7,FALSE)</f>
        <v>#N/A</v>
      </c>
      <c r="D1325" s="70" t="e">
        <f>VLOOKUP(E1308,INVENTORY!$A$2:$N$92,8,FALSE)</f>
        <v>#N/A</v>
      </c>
      <c r="E1325" s="70" t="e">
        <f>VLOOKUP(E1308,INVENTORY!$A$2:$N$92,9,FALSE)</f>
        <v>#N/A</v>
      </c>
      <c r="G1325" s="70"/>
      <c r="H1325" s="70"/>
      <c r="I1325" s="70" t="e">
        <f>VLOOKUP(K1308,INVENTORY!$A$2:$N$92,7,FALSE)</f>
        <v>#N/A</v>
      </c>
      <c r="J1325" s="70" t="e">
        <f>VLOOKUP(K1308,INVENTORY!$A$2:$N$92,8,FALSE)</f>
        <v>#N/A</v>
      </c>
      <c r="K1325" s="70" t="e">
        <f>VLOOKUP(K1308,INVENTORY!$A$2:$N$92,9,FALSE)</f>
        <v>#N/A</v>
      </c>
    </row>
    <row r="1326" spans="1:11" ht="15.75" thickBot="1" x14ac:dyDescent="0.3">
      <c r="A1326" s="6"/>
      <c r="B1326" s="5"/>
      <c r="C1326" s="5"/>
      <c r="D1326" s="5"/>
      <c r="E1326" s="7"/>
      <c r="G1326" s="6"/>
      <c r="H1326" s="5"/>
      <c r="I1326" s="5"/>
      <c r="J1326" s="5"/>
      <c r="K1326" s="7"/>
    </row>
    <row r="1327" spans="1:11" ht="18" customHeight="1" thickBot="1" x14ac:dyDescent="0.3">
      <c r="A1327" s="6" t="s">
        <v>4</v>
      </c>
      <c r="B1327" s="5"/>
      <c r="C1327" s="166" t="e">
        <f>"Function Code: "&amp;VLOOKUP(E1308,INVENTORY!$A$2:$Q$92,14,FALSE)</f>
        <v>#N/A</v>
      </c>
      <c r="D1327" s="167"/>
      <c r="E1327" s="168"/>
      <c r="G1327" s="6" t="s">
        <v>4</v>
      </c>
      <c r="H1327" s="5"/>
      <c r="I1327" s="166" t="e">
        <f>"Function Code: "&amp;VLOOKUP(K1308,INVENTORY!$A$2:$Q$92,14,FALSE)</f>
        <v>#N/A</v>
      </c>
      <c r="J1327" s="167"/>
      <c r="K1327" s="168"/>
    </row>
    <row r="1328" spans="1:11" ht="15" customHeight="1" thickBot="1" x14ac:dyDescent="0.3">
      <c r="A1328" s="6"/>
      <c r="B1328" s="5"/>
      <c r="C1328" s="169"/>
      <c r="D1328" s="170"/>
      <c r="E1328" s="171"/>
      <c r="G1328" s="6"/>
      <c r="H1328" s="5"/>
      <c r="I1328" s="169"/>
      <c r="J1328" s="170"/>
      <c r="K1328" s="171"/>
    </row>
    <row r="1329" spans="1:11" ht="15" customHeight="1" thickBot="1" x14ac:dyDescent="0.3">
      <c r="A1329" s="6"/>
      <c r="B1329" s="5"/>
      <c r="C1329" s="169" t="e">
        <f>"Cosmetic Code: "&amp;VLOOKUP(E1308,INVENTORY!$A$2:$Q$92,15,FALSE)</f>
        <v>#N/A</v>
      </c>
      <c r="D1329" s="170"/>
      <c r="E1329" s="171"/>
      <c r="G1329" s="6"/>
      <c r="H1329" s="5"/>
      <c r="I1329" s="169" t="e">
        <f>"Cosmetic Code: "&amp;VLOOKUP(K1308,INVENTORY!$A$2:$Q$92,15,FALSE)</f>
        <v>#N/A</v>
      </c>
      <c r="J1329" s="170"/>
      <c r="K1329" s="171"/>
    </row>
    <row r="1330" spans="1:11" ht="15" customHeight="1" x14ac:dyDescent="0.25">
      <c r="A1330" s="6"/>
      <c r="B1330" s="5"/>
      <c r="C1330" s="15"/>
      <c r="D1330" s="16"/>
      <c r="E1330" s="17"/>
      <c r="G1330" s="6"/>
      <c r="H1330" s="5"/>
      <c r="I1330" s="15"/>
      <c r="J1330" s="16"/>
      <c r="K1330" s="17"/>
    </row>
    <row r="1331" spans="1:11" ht="15" customHeight="1" x14ac:dyDescent="0.25">
      <c r="A1331" s="4" t="s">
        <v>3</v>
      </c>
      <c r="B1331" s="14" t="s">
        <v>2</v>
      </c>
      <c r="C1331" s="15"/>
      <c r="D1331" s="16"/>
      <c r="E1331" s="17"/>
      <c r="G1331" s="4" t="s">
        <v>3</v>
      </c>
      <c r="H1331" s="14" t="s">
        <v>2</v>
      </c>
      <c r="I1331" s="15"/>
      <c r="J1331" s="16"/>
      <c r="K1331" s="17"/>
    </row>
    <row r="1332" spans="1:11" ht="15.75" customHeight="1" thickBot="1" x14ac:dyDescent="0.3">
      <c r="A1332" s="12" t="s">
        <v>1</v>
      </c>
      <c r="B1332" s="13" t="s">
        <v>1</v>
      </c>
      <c r="C1332" s="18"/>
      <c r="D1332" s="19"/>
      <c r="E1332" s="20"/>
      <c r="G1332" s="12" t="s">
        <v>1</v>
      </c>
      <c r="H1332" s="13" t="s">
        <v>1</v>
      </c>
      <c r="I1332" s="18"/>
      <c r="J1332" s="19"/>
      <c r="K1332" s="20"/>
    </row>
    <row r="1333" spans="1:11" ht="15.75" thickBot="1" x14ac:dyDescent="0.3">
      <c r="A1333" s="3" t="s">
        <v>0</v>
      </c>
      <c r="B1333" s="2" t="s">
        <v>0</v>
      </c>
      <c r="C1333" s="1"/>
      <c r="D1333" s="172" t="s">
        <v>119</v>
      </c>
      <c r="E1333" s="173"/>
      <c r="G1333" s="3" t="s">
        <v>0</v>
      </c>
      <c r="H1333" s="2" t="s">
        <v>0</v>
      </c>
      <c r="I1333" s="1"/>
      <c r="J1333" s="172" t="s">
        <v>119</v>
      </c>
      <c r="K1333" s="173"/>
    </row>
    <row r="1334" spans="1:11" ht="15.75" thickBot="1" x14ac:dyDescent="0.3"/>
    <row r="1335" spans="1:11" ht="15" customHeight="1" x14ac:dyDescent="0.25">
      <c r="A1335" s="176" t="s">
        <v>105</v>
      </c>
      <c r="B1335" s="177"/>
      <c r="C1335" s="177"/>
      <c r="D1335" s="177"/>
      <c r="E1335" s="178"/>
      <c r="G1335" s="176" t="s">
        <v>105</v>
      </c>
      <c r="H1335" s="177"/>
      <c r="I1335" s="177"/>
      <c r="J1335" s="177"/>
      <c r="K1335" s="178"/>
    </row>
    <row r="1336" spans="1:11" ht="15.75" customHeight="1" thickBot="1" x14ac:dyDescent="0.3">
      <c r="A1336" s="179"/>
      <c r="B1336" s="180"/>
      <c r="C1336" s="180"/>
      <c r="D1336" s="180"/>
      <c r="E1336" s="181"/>
      <c r="G1336" s="179"/>
      <c r="H1336" s="180"/>
      <c r="I1336" s="180"/>
      <c r="J1336" s="180"/>
      <c r="K1336" s="181"/>
    </row>
    <row r="1337" spans="1:11" ht="15.75" customHeight="1" thickBot="1" x14ac:dyDescent="0.3">
      <c r="A1337" s="11"/>
      <c r="B1337" s="10"/>
      <c r="C1337" s="10"/>
      <c r="D1337" s="33" t="s">
        <v>42</v>
      </c>
      <c r="E1337" s="42">
        <f>E1279+1</f>
        <v>24</v>
      </c>
      <c r="G1337" s="11"/>
      <c r="H1337" s="10"/>
      <c r="I1337" s="10"/>
      <c r="J1337" s="33" t="s">
        <v>42</v>
      </c>
      <c r="K1337" s="42">
        <f>'Data-PULLDOWNS'!$B$3+E1337</f>
        <v>25</v>
      </c>
    </row>
    <row r="1338" spans="1:11" ht="19.5" customHeight="1" x14ac:dyDescent="0.25">
      <c r="A1338" s="34" t="s">
        <v>11</v>
      </c>
      <c r="B1338" s="35" t="s">
        <v>15</v>
      </c>
      <c r="C1338" s="36" t="s">
        <v>12</v>
      </c>
      <c r="D1338" s="37">
        <f ca="1">NOW()</f>
        <v>45945.548046875003</v>
      </c>
      <c r="E1338" s="38"/>
      <c r="G1338" s="34" t="s">
        <v>11</v>
      </c>
      <c r="H1338" s="35" t="s">
        <v>15</v>
      </c>
      <c r="I1338" s="36" t="s">
        <v>12</v>
      </c>
      <c r="J1338" s="37">
        <f ca="1">NOW()</f>
        <v>45945.548046875003</v>
      </c>
      <c r="K1338" s="38"/>
    </row>
    <row r="1339" spans="1:11" ht="15.95" customHeight="1" x14ac:dyDescent="0.25">
      <c r="A1339" s="34" t="s">
        <v>39</v>
      </c>
      <c r="B1339" s="35" t="s">
        <v>103</v>
      </c>
      <c r="C1339" s="39" t="s">
        <v>38</v>
      </c>
      <c r="D1339" s="40" t="e">
        <f>VLOOKUP(E1337,INVENTORY!$A$2:$N$92,10,FALSE)</f>
        <v>#N/A</v>
      </c>
      <c r="E1339" s="38"/>
      <c r="G1339" s="34" t="s">
        <v>39</v>
      </c>
      <c r="H1339" s="35" t="s">
        <v>103</v>
      </c>
      <c r="I1339" s="39" t="s">
        <v>38</v>
      </c>
      <c r="J1339" s="40" t="e">
        <f>VLOOKUP(K1337,INVENTORY!$A$2:$N$92,10,FALSE)</f>
        <v>#N/A</v>
      </c>
      <c r="K1339" s="38"/>
    </row>
    <row r="1340" spans="1:11" ht="15.95" customHeight="1" x14ac:dyDescent="0.25">
      <c r="A1340" s="34" t="str">
        <f>"Make: "</f>
        <v xml:space="preserve">Make: </v>
      </c>
      <c r="B1340" s="35" t="e">
        <f>VLOOKUP(E1337,INVENTORY!$A$2:$N$92,2,FALSE)</f>
        <v>#N/A</v>
      </c>
      <c r="C1340" s="36" t="str">
        <f>"Model: "</f>
        <v xml:space="preserve">Model: </v>
      </c>
      <c r="D1340" s="40" t="e">
        <f>VLOOKUP(E1337,INVENTORY!$A$2:$N$92,3,FALSE)</f>
        <v>#N/A</v>
      </c>
      <c r="E1340" s="38"/>
      <c r="G1340" s="34" t="str">
        <f>"Make: "</f>
        <v xml:space="preserve">Make: </v>
      </c>
      <c r="H1340" s="35" t="e">
        <f>VLOOKUP(K1337,INVENTORY!$A$2:$N$92,2,FALSE)</f>
        <v>#N/A</v>
      </c>
      <c r="I1340" s="36" t="str">
        <f>"Model: "</f>
        <v xml:space="preserve">Model: </v>
      </c>
      <c r="J1340" s="40" t="e">
        <f>VLOOKUP(K1337,INVENTORY!$A$2:$N$92,3,FALSE)</f>
        <v>#N/A</v>
      </c>
      <c r="K1340" s="38"/>
    </row>
    <row r="1341" spans="1:11" ht="15.95" customHeight="1" x14ac:dyDescent="0.25">
      <c r="A1341" s="34" t="str">
        <f>"CPU/Speed: "</f>
        <v xml:space="preserve">CPU/Speed: </v>
      </c>
      <c r="B1341" s="35" t="e">
        <f>VLOOKUP(E1337,INVENTORY!$A$2:$N$92,4,FALSE)&amp;" / "&amp;VLOOKUP(E1337,INVENTORY!$A$2:$N$92,5,FALSE)&amp;"GHz"</f>
        <v>#N/A</v>
      </c>
      <c r="C1341" s="36"/>
      <c r="D1341" s="36" t="str">
        <f>"Memory: "</f>
        <v xml:space="preserve">Memory: </v>
      </c>
      <c r="E1341" s="41" t="e">
        <f>VLOOKUP(E1337,INVENTORY!$A$2:$N$92,6,FALSE)</f>
        <v>#N/A</v>
      </c>
      <c r="G1341" s="34" t="str">
        <f>"CPU/Speed: "</f>
        <v xml:space="preserve">CPU/Speed: </v>
      </c>
      <c r="H1341" s="35" t="e">
        <f>VLOOKUP(K1337,INVENTORY!$A$2:$N$92,4,FALSE)&amp;" / "&amp;VLOOKUP(K1337,INVENTORY!$A$2:$N$92,5,FALSE)&amp;"GHz"</f>
        <v>#N/A</v>
      </c>
      <c r="I1341" s="36"/>
      <c r="J1341" s="36" t="str">
        <f>"Memory: "</f>
        <v xml:space="preserve">Memory: </v>
      </c>
      <c r="K1341" s="71" t="e">
        <f>VLOOKUP(K1337,INVENTORY!$A$2:$N$92,6,FALSE)</f>
        <v>#N/A</v>
      </c>
    </row>
    <row r="1342" spans="1:11" ht="6.95" customHeight="1" x14ac:dyDescent="0.25">
      <c r="A1342" s="6"/>
      <c r="B1342" s="5"/>
      <c r="C1342" s="5"/>
      <c r="D1342" s="5"/>
      <c r="E1342" s="7"/>
      <c r="G1342" s="6"/>
      <c r="H1342" s="5"/>
      <c r="I1342" s="5"/>
      <c r="J1342" s="5"/>
      <c r="K1342" s="7"/>
    </row>
    <row r="1343" spans="1:11" x14ac:dyDescent="0.25">
      <c r="A1343" s="182" t="s">
        <v>10</v>
      </c>
      <c r="B1343" s="183"/>
      <c r="C1343" s="83" t="s">
        <v>1</v>
      </c>
      <c r="D1343" s="83" t="s">
        <v>9</v>
      </c>
      <c r="E1343" s="68" t="s">
        <v>8</v>
      </c>
      <c r="G1343" s="182" t="s">
        <v>10</v>
      </c>
      <c r="H1343" s="183"/>
      <c r="I1343" s="83" t="s">
        <v>1</v>
      </c>
      <c r="J1343" s="83" t="s">
        <v>9</v>
      </c>
      <c r="K1343" s="68" t="s">
        <v>8</v>
      </c>
    </row>
    <row r="1344" spans="1:11" x14ac:dyDescent="0.25">
      <c r="A1344" s="174" t="s">
        <v>96</v>
      </c>
      <c r="B1344" s="175"/>
      <c r="C1344" s="82" t="s">
        <v>13</v>
      </c>
      <c r="D1344" s="9"/>
      <c r="E1344" s="8"/>
      <c r="G1344" s="174" t="s">
        <v>96</v>
      </c>
      <c r="H1344" s="175"/>
      <c r="I1344" s="82" t="s">
        <v>13</v>
      </c>
      <c r="J1344" s="9"/>
      <c r="K1344" s="8"/>
    </row>
    <row r="1345" spans="1:11" x14ac:dyDescent="0.25">
      <c r="A1345" s="174" t="s">
        <v>98</v>
      </c>
      <c r="B1345" s="175"/>
      <c r="C1345" s="82" t="s">
        <v>13</v>
      </c>
      <c r="D1345" s="9"/>
      <c r="E1345" s="8"/>
      <c r="G1345" s="174" t="s">
        <v>98</v>
      </c>
      <c r="H1345" s="175"/>
      <c r="I1345" s="82" t="s">
        <v>13</v>
      </c>
      <c r="J1345" s="9"/>
      <c r="K1345" s="8"/>
    </row>
    <row r="1346" spans="1:11" x14ac:dyDescent="0.25">
      <c r="A1346" s="174" t="s">
        <v>97</v>
      </c>
      <c r="B1346" s="175"/>
      <c r="C1346" s="82" t="s">
        <v>13</v>
      </c>
      <c r="D1346" s="9"/>
      <c r="E1346" s="8"/>
      <c r="G1346" s="174" t="s">
        <v>97</v>
      </c>
      <c r="H1346" s="175"/>
      <c r="I1346" s="82" t="s">
        <v>13</v>
      </c>
      <c r="J1346" s="9"/>
      <c r="K1346" s="8"/>
    </row>
    <row r="1347" spans="1:11" x14ac:dyDescent="0.25">
      <c r="A1347" s="174" t="s">
        <v>7</v>
      </c>
      <c r="B1347" s="175"/>
      <c r="C1347" s="82" t="s">
        <v>13</v>
      </c>
      <c r="D1347" s="9"/>
      <c r="E1347" s="8"/>
      <c r="G1347" s="174" t="s">
        <v>7</v>
      </c>
      <c r="H1347" s="175"/>
      <c r="I1347" s="82" t="s">
        <v>13</v>
      </c>
      <c r="J1347" s="9"/>
      <c r="K1347" s="8"/>
    </row>
    <row r="1348" spans="1:11" x14ac:dyDescent="0.25">
      <c r="A1348" s="174" t="s">
        <v>99</v>
      </c>
      <c r="B1348" s="175"/>
      <c r="C1348" s="82" t="s">
        <v>13</v>
      </c>
      <c r="D1348" s="9"/>
      <c r="E1348" s="8"/>
      <c r="G1348" s="174" t="s">
        <v>99</v>
      </c>
      <c r="H1348" s="175"/>
      <c r="I1348" s="82" t="s">
        <v>13</v>
      </c>
      <c r="J1348" s="9"/>
      <c r="K1348" s="8"/>
    </row>
    <row r="1349" spans="1:11" x14ac:dyDescent="0.25">
      <c r="A1349" s="174" t="s">
        <v>6</v>
      </c>
      <c r="B1349" s="175"/>
      <c r="C1349" s="82" t="s">
        <v>13</v>
      </c>
      <c r="D1349" s="9"/>
      <c r="E1349" s="8"/>
      <c r="G1349" s="174" t="s">
        <v>6</v>
      </c>
      <c r="H1349" s="175"/>
      <c r="I1349" s="82" t="s">
        <v>13</v>
      </c>
      <c r="J1349" s="9"/>
      <c r="K1349" s="8"/>
    </row>
    <row r="1350" spans="1:11" x14ac:dyDescent="0.25">
      <c r="A1350" s="174"/>
      <c r="B1350" s="175"/>
      <c r="C1350" s="82"/>
      <c r="D1350" s="9"/>
      <c r="E1350" s="8"/>
      <c r="G1350" s="174"/>
      <c r="H1350" s="175"/>
      <c r="I1350" s="82"/>
      <c r="J1350" s="9"/>
      <c r="K1350" s="8"/>
    </row>
    <row r="1351" spans="1:11" x14ac:dyDescent="0.25">
      <c r="A1351" s="174"/>
      <c r="B1351" s="175"/>
      <c r="C1351" s="82"/>
      <c r="D1351" s="9"/>
      <c r="E1351" s="8"/>
      <c r="G1351" s="174"/>
      <c r="H1351" s="175"/>
      <c r="I1351" s="82"/>
      <c r="J1351" s="9"/>
      <c r="K1351" s="8"/>
    </row>
    <row r="1352" spans="1:11" ht="15.75" thickBot="1" x14ac:dyDescent="0.3">
      <c r="A1352" s="163" t="s">
        <v>14</v>
      </c>
      <c r="B1352" s="164"/>
      <c r="C1352" s="164"/>
      <c r="D1352" s="164"/>
      <c r="E1352" s="165"/>
      <c r="G1352" s="163" t="s">
        <v>14</v>
      </c>
      <c r="H1352" s="164"/>
      <c r="I1352" s="164"/>
      <c r="J1352" s="164"/>
      <c r="K1352" s="165"/>
    </row>
    <row r="1353" spans="1:11" ht="21.75" customHeight="1" x14ac:dyDescent="0.25">
      <c r="A1353" s="69" t="s">
        <v>101</v>
      </c>
      <c r="B1353" s="69" t="s">
        <v>5</v>
      </c>
      <c r="C1353" s="69" t="s">
        <v>100</v>
      </c>
      <c r="D1353" s="69" t="s">
        <v>108</v>
      </c>
      <c r="E1353" s="69" t="s">
        <v>95</v>
      </c>
      <c r="G1353" s="69" t="s">
        <v>101</v>
      </c>
      <c r="H1353" s="69" t="s">
        <v>5</v>
      </c>
      <c r="I1353" s="69" t="s">
        <v>100</v>
      </c>
      <c r="J1353" s="69" t="s">
        <v>108</v>
      </c>
      <c r="K1353" s="69" t="s">
        <v>95</v>
      </c>
    </row>
    <row r="1354" spans="1:11" ht="15.75" thickBot="1" x14ac:dyDescent="0.3">
      <c r="A1354" s="70"/>
      <c r="B1354" s="70"/>
      <c r="C1354" s="70" t="e">
        <f>VLOOKUP(E1337,INVENTORY!$A$2:$N$92,7,FALSE)</f>
        <v>#N/A</v>
      </c>
      <c r="D1354" s="70" t="e">
        <f>VLOOKUP(E1337,INVENTORY!$A$2:$N$92,8,FALSE)</f>
        <v>#N/A</v>
      </c>
      <c r="E1354" s="70" t="e">
        <f>VLOOKUP(E1337,INVENTORY!$A$2:$N$92,9,FALSE)</f>
        <v>#N/A</v>
      </c>
      <c r="G1354" s="70"/>
      <c r="H1354" s="70"/>
      <c r="I1354" s="70" t="e">
        <f>VLOOKUP(K1337,INVENTORY!$A$2:$N$92,7,FALSE)</f>
        <v>#N/A</v>
      </c>
      <c r="J1354" s="70" t="e">
        <f>VLOOKUP(K1337,INVENTORY!$A$2:$N$92,8,FALSE)</f>
        <v>#N/A</v>
      </c>
      <c r="K1354" s="70" t="e">
        <f>VLOOKUP(K1337,INVENTORY!$A$2:$N$92,9,FALSE)</f>
        <v>#N/A</v>
      </c>
    </row>
    <row r="1355" spans="1:11" ht="15.75" thickBot="1" x14ac:dyDescent="0.3">
      <c r="A1355" s="6"/>
      <c r="B1355" s="5"/>
      <c r="C1355" s="5"/>
      <c r="D1355" s="5"/>
      <c r="E1355" s="7"/>
      <c r="G1355" s="6"/>
      <c r="H1355" s="5"/>
      <c r="I1355" s="5"/>
      <c r="J1355" s="5"/>
      <c r="K1355" s="7"/>
    </row>
    <row r="1356" spans="1:11" ht="18" customHeight="1" thickBot="1" x14ac:dyDescent="0.3">
      <c r="A1356" s="6" t="s">
        <v>4</v>
      </c>
      <c r="B1356" s="5"/>
      <c r="C1356" s="166" t="e">
        <f>"Function Code: "&amp;VLOOKUP(E1337,INVENTORY!$A$2:$Q$92,14,FALSE)</f>
        <v>#N/A</v>
      </c>
      <c r="D1356" s="167"/>
      <c r="E1356" s="168"/>
      <c r="G1356" s="6" t="s">
        <v>4</v>
      </c>
      <c r="H1356" s="5"/>
      <c r="I1356" s="166" t="e">
        <f>"Function Code: "&amp;VLOOKUP(K1337,INVENTORY!$A$2:$Q$92,14,FALSE)</f>
        <v>#N/A</v>
      </c>
      <c r="J1356" s="167"/>
      <c r="K1356" s="168"/>
    </row>
    <row r="1357" spans="1:11" ht="15" customHeight="1" thickBot="1" x14ac:dyDescent="0.3">
      <c r="A1357" s="6"/>
      <c r="B1357" s="5"/>
      <c r="C1357" s="169"/>
      <c r="D1357" s="170"/>
      <c r="E1357" s="171"/>
      <c r="G1357" s="6"/>
      <c r="H1357" s="5"/>
      <c r="I1357" s="169"/>
      <c r="J1357" s="170"/>
      <c r="K1357" s="171"/>
    </row>
    <row r="1358" spans="1:11" ht="15" customHeight="1" thickBot="1" x14ac:dyDescent="0.3">
      <c r="A1358" s="6"/>
      <c r="B1358" s="5"/>
      <c r="C1358" s="169" t="e">
        <f>"Cosmetic Code: "&amp;VLOOKUP(E1337,INVENTORY!$A$2:$Q$92,15,FALSE)</f>
        <v>#N/A</v>
      </c>
      <c r="D1358" s="170"/>
      <c r="E1358" s="171"/>
      <c r="G1358" s="6"/>
      <c r="H1358" s="5"/>
      <c r="I1358" s="169" t="e">
        <f>"Cosmetic Code: "&amp;VLOOKUP(K1337,INVENTORY!$A$2:$Q$92,15,FALSE)</f>
        <v>#N/A</v>
      </c>
      <c r="J1358" s="170"/>
      <c r="K1358" s="171"/>
    </row>
    <row r="1359" spans="1:11" ht="15" customHeight="1" x14ac:dyDescent="0.25">
      <c r="A1359" s="6"/>
      <c r="B1359" s="5"/>
      <c r="C1359" s="15"/>
      <c r="D1359" s="16"/>
      <c r="E1359" s="17"/>
      <c r="G1359" s="6"/>
      <c r="H1359" s="5"/>
      <c r="I1359" s="15"/>
      <c r="J1359" s="16"/>
      <c r="K1359" s="17"/>
    </row>
    <row r="1360" spans="1:11" ht="15" customHeight="1" x14ac:dyDescent="0.25">
      <c r="A1360" s="4" t="s">
        <v>3</v>
      </c>
      <c r="B1360" s="14" t="s">
        <v>2</v>
      </c>
      <c r="C1360" s="15"/>
      <c r="D1360" s="16"/>
      <c r="E1360" s="17"/>
      <c r="G1360" s="4" t="s">
        <v>3</v>
      </c>
      <c r="H1360" s="14" t="s">
        <v>2</v>
      </c>
      <c r="I1360" s="15"/>
      <c r="J1360" s="16"/>
      <c r="K1360" s="17"/>
    </row>
    <row r="1361" spans="1:11" ht="15.75" customHeight="1" thickBot="1" x14ac:dyDescent="0.3">
      <c r="A1361" s="12" t="s">
        <v>1</v>
      </c>
      <c r="B1361" s="13" t="s">
        <v>1</v>
      </c>
      <c r="C1361" s="18"/>
      <c r="D1361" s="19"/>
      <c r="E1361" s="20"/>
      <c r="G1361" s="12" t="s">
        <v>1</v>
      </c>
      <c r="H1361" s="13" t="s">
        <v>1</v>
      </c>
      <c r="I1361" s="18"/>
      <c r="J1361" s="19"/>
      <c r="K1361" s="20"/>
    </row>
    <row r="1362" spans="1:11" ht="15.75" thickBot="1" x14ac:dyDescent="0.3">
      <c r="A1362" s="3" t="s">
        <v>0</v>
      </c>
      <c r="B1362" s="2" t="s">
        <v>0</v>
      </c>
      <c r="C1362" s="1"/>
      <c r="D1362" s="172" t="s">
        <v>119</v>
      </c>
      <c r="E1362" s="173"/>
      <c r="G1362" s="3" t="s">
        <v>0</v>
      </c>
      <c r="H1362" s="2" t="s">
        <v>0</v>
      </c>
      <c r="I1362" s="1"/>
      <c r="J1362" s="172" t="s">
        <v>119</v>
      </c>
      <c r="K1362" s="173"/>
    </row>
    <row r="1363" spans="1:11" ht="47.25" customHeight="1" thickBot="1" x14ac:dyDescent="0.3"/>
    <row r="1364" spans="1:11" ht="15" customHeight="1" x14ac:dyDescent="0.25">
      <c r="A1364" s="176" t="s">
        <v>105</v>
      </c>
      <c r="B1364" s="177"/>
      <c r="C1364" s="177"/>
      <c r="D1364" s="177"/>
      <c r="E1364" s="178"/>
      <c r="G1364" s="176" t="s">
        <v>105</v>
      </c>
      <c r="H1364" s="177"/>
      <c r="I1364" s="177"/>
      <c r="J1364" s="177"/>
      <c r="K1364" s="178"/>
    </row>
    <row r="1365" spans="1:11" ht="15.75" customHeight="1" thickBot="1" x14ac:dyDescent="0.3">
      <c r="A1365" s="179"/>
      <c r="B1365" s="180"/>
      <c r="C1365" s="180"/>
      <c r="D1365" s="180"/>
      <c r="E1365" s="181"/>
      <c r="G1365" s="179"/>
      <c r="H1365" s="180"/>
      <c r="I1365" s="180"/>
      <c r="J1365" s="180"/>
      <c r="K1365" s="181"/>
    </row>
    <row r="1366" spans="1:11" ht="15.75" customHeight="1" thickBot="1" x14ac:dyDescent="0.3">
      <c r="A1366" s="11"/>
      <c r="B1366" s="10"/>
      <c r="C1366" s="10"/>
      <c r="D1366" s="33" t="s">
        <v>42</v>
      </c>
      <c r="E1366" s="42">
        <f>'Data-PULLDOWNS'!$B$3*2+E1337</f>
        <v>26</v>
      </c>
      <c r="G1366" s="11"/>
      <c r="H1366" s="10"/>
      <c r="I1366" s="10"/>
      <c r="J1366" s="33" t="s">
        <v>42</v>
      </c>
      <c r="K1366" s="42">
        <f>'Data-PULLDOWNS'!$B$3*3+E1337</f>
        <v>27</v>
      </c>
    </row>
    <row r="1367" spans="1:11" ht="19.5" customHeight="1" x14ac:dyDescent="0.25">
      <c r="A1367" s="34" t="s">
        <v>11</v>
      </c>
      <c r="B1367" s="35" t="s">
        <v>15</v>
      </c>
      <c r="C1367" s="36" t="s">
        <v>12</v>
      </c>
      <c r="D1367" s="37">
        <f ca="1">NOW()</f>
        <v>45945.548046875003</v>
      </c>
      <c r="E1367" s="38"/>
      <c r="G1367" s="34" t="s">
        <v>11</v>
      </c>
      <c r="H1367" s="35" t="s">
        <v>15</v>
      </c>
      <c r="I1367" s="36" t="s">
        <v>12</v>
      </c>
      <c r="J1367" s="37">
        <f ca="1">NOW()</f>
        <v>45945.548046875003</v>
      </c>
      <c r="K1367" s="38"/>
    </row>
    <row r="1368" spans="1:11" ht="15.95" customHeight="1" x14ac:dyDescent="0.25">
      <c r="A1368" s="34" t="s">
        <v>39</v>
      </c>
      <c r="B1368" s="35" t="s">
        <v>103</v>
      </c>
      <c r="C1368" s="39" t="s">
        <v>38</v>
      </c>
      <c r="D1368" s="40" t="e">
        <f>VLOOKUP(E1366,INVENTORY!$A$2:$N$92,10,FALSE)</f>
        <v>#N/A</v>
      </c>
      <c r="E1368" s="38"/>
      <c r="G1368" s="34" t="s">
        <v>39</v>
      </c>
      <c r="H1368" s="35" t="s">
        <v>103</v>
      </c>
      <c r="I1368" s="39" t="s">
        <v>38</v>
      </c>
      <c r="J1368" s="40" t="e">
        <f>VLOOKUP(K1366,INVENTORY!$A$2:$N$92,10,FALSE)</f>
        <v>#N/A</v>
      </c>
      <c r="K1368" s="38"/>
    </row>
    <row r="1369" spans="1:11" ht="15.95" customHeight="1" x14ac:dyDescent="0.25">
      <c r="A1369" s="34" t="str">
        <f>"Make: "</f>
        <v xml:space="preserve">Make: </v>
      </c>
      <c r="B1369" s="35" t="e">
        <f>VLOOKUP(E1366,INVENTORY!$A$2:$N$92,2,FALSE)</f>
        <v>#N/A</v>
      </c>
      <c r="C1369" s="36" t="str">
        <f>"Model: "</f>
        <v xml:space="preserve">Model: </v>
      </c>
      <c r="D1369" s="40" t="e">
        <f>VLOOKUP(E1366,INVENTORY!$A$2:$N$92,3,FALSE)</f>
        <v>#N/A</v>
      </c>
      <c r="E1369" s="38"/>
      <c r="G1369" s="34" t="str">
        <f>"Make: "</f>
        <v xml:space="preserve">Make: </v>
      </c>
      <c r="H1369" s="35" t="e">
        <f>VLOOKUP(K1366,INVENTORY!$A$2:$N$92,2,FALSE)</f>
        <v>#N/A</v>
      </c>
      <c r="I1369" s="36" t="str">
        <f>"Model: "</f>
        <v xml:space="preserve">Model: </v>
      </c>
      <c r="J1369" s="40" t="e">
        <f>VLOOKUP(K1366,INVENTORY!$A$2:$N$92,3,FALSE)</f>
        <v>#N/A</v>
      </c>
      <c r="K1369" s="38"/>
    </row>
    <row r="1370" spans="1:11" ht="15.95" customHeight="1" x14ac:dyDescent="0.25">
      <c r="A1370" s="34" t="str">
        <f>"CPU/Speed: "</f>
        <v xml:space="preserve">CPU/Speed: </v>
      </c>
      <c r="B1370" s="35" t="e">
        <f>VLOOKUP(E1366,INVENTORY!$A$2:$N$92,4,FALSE)&amp;" / "&amp;VLOOKUP(E1366,INVENTORY!$A$2:$N$92,5,FALSE)&amp;"GHz"</f>
        <v>#N/A</v>
      </c>
      <c r="C1370" s="36"/>
      <c r="D1370" s="36" t="str">
        <f>"Memory: "</f>
        <v xml:space="preserve">Memory: </v>
      </c>
      <c r="E1370" s="71" t="e">
        <f>VLOOKUP(E1366,INVENTORY!$A$2:$N$92,6,FALSE)</f>
        <v>#N/A</v>
      </c>
      <c r="G1370" s="34" t="str">
        <f>"CPU/Speed: "</f>
        <v xml:space="preserve">CPU/Speed: </v>
      </c>
      <c r="H1370" s="35" t="e">
        <f>VLOOKUP(K1366,INVENTORY!$A$2:$N$92,4,FALSE)&amp;" / "&amp;VLOOKUP(K1366,INVENTORY!$A$2:$N$92,5,FALSE)&amp;"GHz"</f>
        <v>#N/A</v>
      </c>
      <c r="I1370" s="36"/>
      <c r="J1370" s="36" t="str">
        <f>"Memory: "</f>
        <v xml:space="preserve">Memory: </v>
      </c>
      <c r="K1370" s="71" t="e">
        <f>VLOOKUP(K1366,INVENTORY!$A$2:$N$92,6,FALSE)</f>
        <v>#N/A</v>
      </c>
    </row>
    <row r="1371" spans="1:11" ht="6.95" customHeight="1" x14ac:dyDescent="0.25">
      <c r="A1371" s="6"/>
      <c r="B1371" s="5"/>
      <c r="C1371" s="5"/>
      <c r="D1371" s="5"/>
      <c r="E1371" s="7"/>
      <c r="G1371" s="6"/>
      <c r="H1371" s="5"/>
      <c r="I1371" s="5"/>
      <c r="J1371" s="5"/>
      <c r="K1371" s="7"/>
    </row>
    <row r="1372" spans="1:11" x14ac:dyDescent="0.25">
      <c r="A1372" s="182" t="s">
        <v>10</v>
      </c>
      <c r="B1372" s="183"/>
      <c r="C1372" s="83" t="s">
        <v>1</v>
      </c>
      <c r="D1372" s="83" t="s">
        <v>9</v>
      </c>
      <c r="E1372" s="68" t="s">
        <v>8</v>
      </c>
      <c r="G1372" s="182" t="s">
        <v>10</v>
      </c>
      <c r="H1372" s="183"/>
      <c r="I1372" s="83" t="s">
        <v>1</v>
      </c>
      <c r="J1372" s="83" t="s">
        <v>9</v>
      </c>
      <c r="K1372" s="68" t="s">
        <v>8</v>
      </c>
    </row>
    <row r="1373" spans="1:11" x14ac:dyDescent="0.25">
      <c r="A1373" s="174" t="s">
        <v>96</v>
      </c>
      <c r="B1373" s="175"/>
      <c r="C1373" s="82" t="s">
        <v>13</v>
      </c>
      <c r="D1373" s="9"/>
      <c r="E1373" s="8"/>
      <c r="G1373" s="174" t="s">
        <v>96</v>
      </c>
      <c r="H1373" s="175"/>
      <c r="I1373" s="82" t="s">
        <v>13</v>
      </c>
      <c r="J1373" s="9"/>
      <c r="K1373" s="8"/>
    </row>
    <row r="1374" spans="1:11" x14ac:dyDescent="0.25">
      <c r="A1374" s="174" t="s">
        <v>98</v>
      </c>
      <c r="B1374" s="175"/>
      <c r="C1374" s="82" t="s">
        <v>13</v>
      </c>
      <c r="D1374" s="9"/>
      <c r="E1374" s="8"/>
      <c r="G1374" s="174" t="s">
        <v>98</v>
      </c>
      <c r="H1374" s="175"/>
      <c r="I1374" s="82" t="s">
        <v>13</v>
      </c>
      <c r="J1374" s="9"/>
      <c r="K1374" s="8"/>
    </row>
    <row r="1375" spans="1:11" x14ac:dyDescent="0.25">
      <c r="A1375" s="174" t="s">
        <v>97</v>
      </c>
      <c r="B1375" s="175"/>
      <c r="C1375" s="82" t="s">
        <v>13</v>
      </c>
      <c r="D1375" s="9"/>
      <c r="E1375" s="8"/>
      <c r="G1375" s="174" t="s">
        <v>97</v>
      </c>
      <c r="H1375" s="175"/>
      <c r="I1375" s="82" t="s">
        <v>13</v>
      </c>
      <c r="J1375" s="9"/>
      <c r="K1375" s="8"/>
    </row>
    <row r="1376" spans="1:11" x14ac:dyDescent="0.25">
      <c r="A1376" s="174" t="s">
        <v>7</v>
      </c>
      <c r="B1376" s="175"/>
      <c r="C1376" s="82" t="s">
        <v>13</v>
      </c>
      <c r="D1376" s="9"/>
      <c r="E1376" s="8"/>
      <c r="G1376" s="174" t="s">
        <v>7</v>
      </c>
      <c r="H1376" s="175"/>
      <c r="I1376" s="82" t="s">
        <v>13</v>
      </c>
      <c r="J1376" s="9"/>
      <c r="K1376" s="8"/>
    </row>
    <row r="1377" spans="1:11" x14ac:dyDescent="0.25">
      <c r="A1377" s="174" t="s">
        <v>99</v>
      </c>
      <c r="B1377" s="175"/>
      <c r="C1377" s="82" t="s">
        <v>13</v>
      </c>
      <c r="D1377" s="9"/>
      <c r="E1377" s="8"/>
      <c r="G1377" s="174" t="s">
        <v>99</v>
      </c>
      <c r="H1377" s="175"/>
      <c r="I1377" s="82" t="s">
        <v>13</v>
      </c>
      <c r="J1377" s="9"/>
      <c r="K1377" s="8"/>
    </row>
    <row r="1378" spans="1:11" x14ac:dyDescent="0.25">
      <c r="A1378" s="174" t="s">
        <v>6</v>
      </c>
      <c r="B1378" s="175"/>
      <c r="C1378" s="82" t="s">
        <v>13</v>
      </c>
      <c r="D1378" s="9"/>
      <c r="E1378" s="8"/>
      <c r="G1378" s="174" t="s">
        <v>6</v>
      </c>
      <c r="H1378" s="175"/>
      <c r="I1378" s="82" t="s">
        <v>13</v>
      </c>
      <c r="J1378" s="9"/>
      <c r="K1378" s="8"/>
    </row>
    <row r="1379" spans="1:11" x14ac:dyDescent="0.25">
      <c r="A1379" s="174"/>
      <c r="B1379" s="175"/>
      <c r="C1379" s="82"/>
      <c r="D1379" s="9"/>
      <c r="E1379" s="8"/>
      <c r="G1379" s="174"/>
      <c r="H1379" s="175"/>
      <c r="I1379" s="82"/>
      <c r="J1379" s="9"/>
      <c r="K1379" s="8"/>
    </row>
    <row r="1380" spans="1:11" x14ac:dyDescent="0.25">
      <c r="A1380" s="174"/>
      <c r="B1380" s="175"/>
      <c r="C1380" s="82"/>
      <c r="D1380" s="9"/>
      <c r="E1380" s="8"/>
      <c r="G1380" s="174"/>
      <c r="H1380" s="175"/>
      <c r="I1380" s="82"/>
      <c r="J1380" s="9"/>
      <c r="K1380" s="8"/>
    </row>
    <row r="1381" spans="1:11" ht="15.75" thickBot="1" x14ac:dyDescent="0.3">
      <c r="A1381" s="163" t="s">
        <v>14</v>
      </c>
      <c r="B1381" s="164"/>
      <c r="C1381" s="164"/>
      <c r="D1381" s="164"/>
      <c r="E1381" s="165"/>
      <c r="G1381" s="163" t="s">
        <v>14</v>
      </c>
      <c r="H1381" s="164"/>
      <c r="I1381" s="164"/>
      <c r="J1381" s="164"/>
      <c r="K1381" s="165"/>
    </row>
    <row r="1382" spans="1:11" ht="21.75" customHeight="1" x14ac:dyDescent="0.25">
      <c r="A1382" s="69" t="s">
        <v>101</v>
      </c>
      <c r="B1382" s="69" t="s">
        <v>5</v>
      </c>
      <c r="C1382" s="69" t="s">
        <v>100</v>
      </c>
      <c r="D1382" s="69" t="s">
        <v>108</v>
      </c>
      <c r="E1382" s="69" t="s">
        <v>95</v>
      </c>
      <c r="G1382" s="69" t="s">
        <v>101</v>
      </c>
      <c r="H1382" s="69" t="s">
        <v>5</v>
      </c>
      <c r="I1382" s="69" t="s">
        <v>100</v>
      </c>
      <c r="J1382" s="69" t="s">
        <v>108</v>
      </c>
      <c r="K1382" s="69" t="s">
        <v>95</v>
      </c>
    </row>
    <row r="1383" spans="1:11" ht="15.75" thickBot="1" x14ac:dyDescent="0.3">
      <c r="A1383" s="70"/>
      <c r="B1383" s="70"/>
      <c r="C1383" s="70" t="e">
        <f>VLOOKUP(E1366,INVENTORY!$A$2:$N$92,7,FALSE)</f>
        <v>#N/A</v>
      </c>
      <c r="D1383" s="70" t="e">
        <f>VLOOKUP(E1366,INVENTORY!$A$2:$N$92,8,FALSE)</f>
        <v>#N/A</v>
      </c>
      <c r="E1383" s="70" t="e">
        <f>VLOOKUP(E1366,INVENTORY!$A$2:$N$92,9,FALSE)</f>
        <v>#N/A</v>
      </c>
      <c r="G1383" s="70"/>
      <c r="H1383" s="70"/>
      <c r="I1383" s="70" t="e">
        <f>VLOOKUP(K1366,INVENTORY!$A$2:$N$92,7,FALSE)</f>
        <v>#N/A</v>
      </c>
      <c r="J1383" s="70" t="e">
        <f>VLOOKUP(K1366,INVENTORY!$A$2:$N$92,8,FALSE)</f>
        <v>#N/A</v>
      </c>
      <c r="K1383" s="70" t="e">
        <f>VLOOKUP(K1366,INVENTORY!$A$2:$N$92,9,FALSE)</f>
        <v>#N/A</v>
      </c>
    </row>
    <row r="1384" spans="1:11" ht="15.75" thickBot="1" x14ac:dyDescent="0.3">
      <c r="A1384" s="6"/>
      <c r="B1384" s="5"/>
      <c r="C1384" s="5"/>
      <c r="D1384" s="5"/>
      <c r="E1384" s="7"/>
      <c r="G1384" s="6"/>
      <c r="H1384" s="5"/>
      <c r="I1384" s="5"/>
      <c r="J1384" s="5"/>
      <c r="K1384" s="7"/>
    </row>
    <row r="1385" spans="1:11" ht="18" customHeight="1" thickBot="1" x14ac:dyDescent="0.3">
      <c r="A1385" s="6" t="s">
        <v>4</v>
      </c>
      <c r="B1385" s="5"/>
      <c r="C1385" s="166" t="e">
        <f>"Function Code: "&amp;VLOOKUP(E1366,INVENTORY!$A$2:$Q$92,14,FALSE)</f>
        <v>#N/A</v>
      </c>
      <c r="D1385" s="167"/>
      <c r="E1385" s="168"/>
      <c r="G1385" s="6" t="s">
        <v>4</v>
      </c>
      <c r="H1385" s="5"/>
      <c r="I1385" s="166" t="e">
        <f>"Function Code: "&amp;VLOOKUP(K1366,INVENTORY!$A$2:$Q$92,14,FALSE)</f>
        <v>#N/A</v>
      </c>
      <c r="J1385" s="167"/>
      <c r="K1385" s="168"/>
    </row>
    <row r="1386" spans="1:11" ht="15" customHeight="1" thickBot="1" x14ac:dyDescent="0.3">
      <c r="A1386" s="6"/>
      <c r="B1386" s="5"/>
      <c r="C1386" s="169"/>
      <c r="D1386" s="170"/>
      <c r="E1386" s="171"/>
      <c r="G1386" s="6"/>
      <c r="H1386" s="5"/>
      <c r="I1386" s="169"/>
      <c r="J1386" s="170"/>
      <c r="K1386" s="171"/>
    </row>
    <row r="1387" spans="1:11" ht="15" customHeight="1" thickBot="1" x14ac:dyDescent="0.3">
      <c r="A1387" s="6"/>
      <c r="B1387" s="5"/>
      <c r="C1387" s="169" t="e">
        <f>"Cosmetic Code: "&amp;VLOOKUP(E1366,INVENTORY!$A$2:$Q$92,15,FALSE)</f>
        <v>#N/A</v>
      </c>
      <c r="D1387" s="170"/>
      <c r="E1387" s="171"/>
      <c r="G1387" s="6"/>
      <c r="H1387" s="5"/>
      <c r="I1387" s="169" t="e">
        <f>"Cosmetic Code: "&amp;VLOOKUP(K1366,INVENTORY!$A$2:$Q$92,15,FALSE)</f>
        <v>#N/A</v>
      </c>
      <c r="J1387" s="170"/>
      <c r="K1387" s="171"/>
    </row>
    <row r="1388" spans="1:11" ht="15" customHeight="1" x14ac:dyDescent="0.25">
      <c r="A1388" s="6"/>
      <c r="B1388" s="5"/>
      <c r="C1388" s="15"/>
      <c r="D1388" s="16"/>
      <c r="E1388" s="17"/>
      <c r="G1388" s="6"/>
      <c r="H1388" s="5"/>
      <c r="I1388" s="15"/>
      <c r="J1388" s="16"/>
      <c r="K1388" s="17"/>
    </row>
    <row r="1389" spans="1:11" ht="15" customHeight="1" x14ac:dyDescent="0.25">
      <c r="A1389" s="4" t="s">
        <v>3</v>
      </c>
      <c r="B1389" s="14" t="s">
        <v>2</v>
      </c>
      <c r="C1389" s="15"/>
      <c r="D1389" s="16"/>
      <c r="E1389" s="17"/>
      <c r="G1389" s="4" t="s">
        <v>3</v>
      </c>
      <c r="H1389" s="14" t="s">
        <v>2</v>
      </c>
      <c r="I1389" s="15"/>
      <c r="J1389" s="16"/>
      <c r="K1389" s="17"/>
    </row>
    <row r="1390" spans="1:11" ht="15.75" customHeight="1" thickBot="1" x14ac:dyDescent="0.3">
      <c r="A1390" s="12" t="s">
        <v>1</v>
      </c>
      <c r="B1390" s="13" t="s">
        <v>1</v>
      </c>
      <c r="C1390" s="18"/>
      <c r="D1390" s="19"/>
      <c r="E1390" s="20"/>
      <c r="G1390" s="12" t="s">
        <v>1</v>
      </c>
      <c r="H1390" s="13" t="s">
        <v>1</v>
      </c>
      <c r="I1390" s="18"/>
      <c r="J1390" s="19"/>
      <c r="K1390" s="20"/>
    </row>
    <row r="1391" spans="1:11" ht="15.75" thickBot="1" x14ac:dyDescent="0.3">
      <c r="A1391" s="3" t="s">
        <v>0</v>
      </c>
      <c r="B1391" s="2" t="s">
        <v>0</v>
      </c>
      <c r="C1391" s="1"/>
      <c r="D1391" s="172" t="s">
        <v>119</v>
      </c>
      <c r="E1391" s="173"/>
      <c r="G1391" s="3" t="s">
        <v>0</v>
      </c>
      <c r="H1391" s="2" t="s">
        <v>0</v>
      </c>
      <c r="I1391" s="1"/>
      <c r="J1391" s="172" t="s">
        <v>119</v>
      </c>
      <c r="K1391" s="173"/>
    </row>
    <row r="1392" spans="1:11" ht="15.75" thickBot="1" x14ac:dyDescent="0.3"/>
    <row r="1393" spans="1:11" ht="15" customHeight="1" x14ac:dyDescent="0.25">
      <c r="A1393" s="176" t="s">
        <v>105</v>
      </c>
      <c r="B1393" s="177"/>
      <c r="C1393" s="177"/>
      <c r="D1393" s="177"/>
      <c r="E1393" s="178"/>
      <c r="G1393" s="176" t="s">
        <v>105</v>
      </c>
      <c r="H1393" s="177"/>
      <c r="I1393" s="177"/>
      <c r="J1393" s="177"/>
      <c r="K1393" s="178"/>
    </row>
    <row r="1394" spans="1:11" ht="15.75" customHeight="1" thickBot="1" x14ac:dyDescent="0.3">
      <c r="A1394" s="179"/>
      <c r="B1394" s="180"/>
      <c r="C1394" s="180"/>
      <c r="D1394" s="180"/>
      <c r="E1394" s="181"/>
      <c r="G1394" s="179"/>
      <c r="H1394" s="180"/>
      <c r="I1394" s="180"/>
      <c r="J1394" s="180"/>
      <c r="K1394" s="181"/>
    </row>
    <row r="1395" spans="1:11" ht="15.75" customHeight="1" thickBot="1" x14ac:dyDescent="0.3">
      <c r="A1395" s="11"/>
      <c r="B1395" s="10"/>
      <c r="C1395" s="10"/>
      <c r="D1395" s="33" t="s">
        <v>42</v>
      </c>
      <c r="E1395" s="42">
        <f>E1337+1</f>
        <v>25</v>
      </c>
      <c r="G1395" s="11"/>
      <c r="H1395" s="10"/>
      <c r="I1395" s="10"/>
      <c r="J1395" s="33" t="s">
        <v>42</v>
      </c>
      <c r="K1395" s="42">
        <f>'Data-PULLDOWNS'!$B$3+E1395</f>
        <v>26</v>
      </c>
    </row>
    <row r="1396" spans="1:11" ht="19.5" customHeight="1" x14ac:dyDescent="0.25">
      <c r="A1396" s="34" t="s">
        <v>11</v>
      </c>
      <c r="B1396" s="35" t="s">
        <v>15</v>
      </c>
      <c r="C1396" s="36" t="s">
        <v>12</v>
      </c>
      <c r="D1396" s="37">
        <f ca="1">NOW()</f>
        <v>45945.548046875003</v>
      </c>
      <c r="E1396" s="38"/>
      <c r="G1396" s="34" t="s">
        <v>11</v>
      </c>
      <c r="H1396" s="35" t="s">
        <v>15</v>
      </c>
      <c r="I1396" s="36" t="s">
        <v>12</v>
      </c>
      <c r="J1396" s="37">
        <f ca="1">NOW()</f>
        <v>45945.548046875003</v>
      </c>
      <c r="K1396" s="38"/>
    </row>
    <row r="1397" spans="1:11" ht="15.95" customHeight="1" x14ac:dyDescent="0.25">
      <c r="A1397" s="34" t="s">
        <v>39</v>
      </c>
      <c r="B1397" s="35" t="s">
        <v>103</v>
      </c>
      <c r="C1397" s="39" t="s">
        <v>38</v>
      </c>
      <c r="D1397" s="40" t="e">
        <f>VLOOKUP(E1395,INVENTORY!$A$2:$N$92,10,FALSE)</f>
        <v>#N/A</v>
      </c>
      <c r="E1397" s="38"/>
      <c r="G1397" s="34" t="s">
        <v>39</v>
      </c>
      <c r="H1397" s="35" t="s">
        <v>103</v>
      </c>
      <c r="I1397" s="39" t="s">
        <v>38</v>
      </c>
      <c r="J1397" s="40" t="e">
        <f>VLOOKUP(K1395,INVENTORY!$A$2:$N$92,10,FALSE)</f>
        <v>#N/A</v>
      </c>
      <c r="K1397" s="38"/>
    </row>
    <row r="1398" spans="1:11" ht="15.95" customHeight="1" x14ac:dyDescent="0.25">
      <c r="A1398" s="34" t="str">
        <f>"Make: "</f>
        <v xml:space="preserve">Make: </v>
      </c>
      <c r="B1398" s="35" t="e">
        <f>VLOOKUP(E1395,INVENTORY!$A$2:$N$92,2,FALSE)</f>
        <v>#N/A</v>
      </c>
      <c r="C1398" s="36" t="str">
        <f>"Model: "</f>
        <v xml:space="preserve">Model: </v>
      </c>
      <c r="D1398" s="40" t="e">
        <f>VLOOKUP(E1395,INVENTORY!$A$2:$N$92,3,FALSE)</f>
        <v>#N/A</v>
      </c>
      <c r="E1398" s="38"/>
      <c r="G1398" s="34" t="str">
        <f>"Make: "</f>
        <v xml:space="preserve">Make: </v>
      </c>
      <c r="H1398" s="35" t="e">
        <f>VLOOKUP(K1395,INVENTORY!$A$2:$N$92,2,FALSE)</f>
        <v>#N/A</v>
      </c>
      <c r="I1398" s="36" t="str">
        <f>"Model: "</f>
        <v xml:space="preserve">Model: </v>
      </c>
      <c r="J1398" s="40" t="e">
        <f>VLOOKUP(K1395,INVENTORY!$A$2:$N$92,3,FALSE)</f>
        <v>#N/A</v>
      </c>
      <c r="K1398" s="38"/>
    </row>
    <row r="1399" spans="1:11" ht="15.95" customHeight="1" x14ac:dyDescent="0.25">
      <c r="A1399" s="34" t="str">
        <f>"CPU/Speed: "</f>
        <v xml:space="preserve">CPU/Speed: </v>
      </c>
      <c r="B1399" s="35" t="e">
        <f>VLOOKUP(E1395,INVENTORY!$A$2:$N$92,4,FALSE)&amp;" / "&amp;VLOOKUP(E1395,INVENTORY!$A$2:$N$92,5,FALSE)&amp;"GHz"</f>
        <v>#N/A</v>
      </c>
      <c r="C1399" s="36"/>
      <c r="D1399" s="36" t="str">
        <f>"Memory: "</f>
        <v xml:space="preserve">Memory: </v>
      </c>
      <c r="E1399" s="41" t="e">
        <f>VLOOKUP(E1395,INVENTORY!$A$2:$N$92,6,FALSE)</f>
        <v>#N/A</v>
      </c>
      <c r="G1399" s="34" t="str">
        <f>"CPU/Speed: "</f>
        <v xml:space="preserve">CPU/Speed: </v>
      </c>
      <c r="H1399" s="35" t="e">
        <f>VLOOKUP(K1395,INVENTORY!$A$2:$N$92,4,FALSE)&amp;" / "&amp;VLOOKUP(K1395,INVENTORY!$A$2:$N$92,5,FALSE)&amp;"GHz"</f>
        <v>#N/A</v>
      </c>
      <c r="I1399" s="36"/>
      <c r="J1399" s="36" t="str">
        <f>"Memory: "</f>
        <v xml:space="preserve">Memory: </v>
      </c>
      <c r="K1399" s="71" t="e">
        <f>VLOOKUP(K1395,INVENTORY!$A$2:$N$92,6,FALSE)</f>
        <v>#N/A</v>
      </c>
    </row>
    <row r="1400" spans="1:11" ht="6.95" customHeight="1" x14ac:dyDescent="0.25">
      <c r="A1400" s="6"/>
      <c r="B1400" s="5"/>
      <c r="C1400" s="5"/>
      <c r="D1400" s="5"/>
      <c r="E1400" s="7"/>
      <c r="G1400" s="6"/>
      <c r="H1400" s="5"/>
      <c r="I1400" s="5"/>
      <c r="J1400" s="5"/>
      <c r="K1400" s="7"/>
    </row>
    <row r="1401" spans="1:11" x14ac:dyDescent="0.25">
      <c r="A1401" s="182" t="s">
        <v>10</v>
      </c>
      <c r="B1401" s="183"/>
      <c r="C1401" s="83" t="s">
        <v>1</v>
      </c>
      <c r="D1401" s="83" t="s">
        <v>9</v>
      </c>
      <c r="E1401" s="68" t="s">
        <v>8</v>
      </c>
      <c r="G1401" s="182" t="s">
        <v>10</v>
      </c>
      <c r="H1401" s="183"/>
      <c r="I1401" s="83" t="s">
        <v>1</v>
      </c>
      <c r="J1401" s="83" t="s">
        <v>9</v>
      </c>
      <c r="K1401" s="68" t="s">
        <v>8</v>
      </c>
    </row>
    <row r="1402" spans="1:11" x14ac:dyDescent="0.25">
      <c r="A1402" s="174" t="s">
        <v>96</v>
      </c>
      <c r="B1402" s="175"/>
      <c r="C1402" s="82" t="s">
        <v>13</v>
      </c>
      <c r="D1402" s="9"/>
      <c r="E1402" s="8"/>
      <c r="G1402" s="174" t="s">
        <v>96</v>
      </c>
      <c r="H1402" s="175"/>
      <c r="I1402" s="82" t="s">
        <v>13</v>
      </c>
      <c r="J1402" s="9"/>
      <c r="K1402" s="8"/>
    </row>
    <row r="1403" spans="1:11" x14ac:dyDescent="0.25">
      <c r="A1403" s="174" t="s">
        <v>98</v>
      </c>
      <c r="B1403" s="175"/>
      <c r="C1403" s="82" t="s">
        <v>13</v>
      </c>
      <c r="D1403" s="9"/>
      <c r="E1403" s="8"/>
      <c r="G1403" s="174" t="s">
        <v>98</v>
      </c>
      <c r="H1403" s="175"/>
      <c r="I1403" s="82" t="s">
        <v>13</v>
      </c>
      <c r="J1403" s="9"/>
      <c r="K1403" s="8"/>
    </row>
    <row r="1404" spans="1:11" x14ac:dyDescent="0.25">
      <c r="A1404" s="174" t="s">
        <v>97</v>
      </c>
      <c r="B1404" s="175"/>
      <c r="C1404" s="82" t="s">
        <v>13</v>
      </c>
      <c r="D1404" s="9"/>
      <c r="E1404" s="8"/>
      <c r="G1404" s="174" t="s">
        <v>97</v>
      </c>
      <c r="H1404" s="175"/>
      <c r="I1404" s="82" t="s">
        <v>13</v>
      </c>
      <c r="J1404" s="9"/>
      <c r="K1404" s="8"/>
    </row>
    <row r="1405" spans="1:11" x14ac:dyDescent="0.25">
      <c r="A1405" s="174" t="s">
        <v>7</v>
      </c>
      <c r="B1405" s="175"/>
      <c r="C1405" s="82" t="s">
        <v>13</v>
      </c>
      <c r="D1405" s="9"/>
      <c r="E1405" s="8"/>
      <c r="G1405" s="174" t="s">
        <v>7</v>
      </c>
      <c r="H1405" s="175"/>
      <c r="I1405" s="82" t="s">
        <v>13</v>
      </c>
      <c r="J1405" s="9"/>
      <c r="K1405" s="8"/>
    </row>
    <row r="1406" spans="1:11" x14ac:dyDescent="0.25">
      <c r="A1406" s="174" t="s">
        <v>99</v>
      </c>
      <c r="B1406" s="175"/>
      <c r="C1406" s="82" t="s">
        <v>13</v>
      </c>
      <c r="D1406" s="9"/>
      <c r="E1406" s="8"/>
      <c r="G1406" s="174" t="s">
        <v>99</v>
      </c>
      <c r="H1406" s="175"/>
      <c r="I1406" s="82" t="s">
        <v>13</v>
      </c>
      <c r="J1406" s="9"/>
      <c r="K1406" s="8"/>
    </row>
    <row r="1407" spans="1:11" x14ac:dyDescent="0.25">
      <c r="A1407" s="174" t="s">
        <v>6</v>
      </c>
      <c r="B1407" s="175"/>
      <c r="C1407" s="82" t="s">
        <v>13</v>
      </c>
      <c r="D1407" s="9"/>
      <c r="E1407" s="8"/>
      <c r="G1407" s="174" t="s">
        <v>6</v>
      </c>
      <c r="H1407" s="175"/>
      <c r="I1407" s="82" t="s">
        <v>13</v>
      </c>
      <c r="J1407" s="9"/>
      <c r="K1407" s="8"/>
    </row>
    <row r="1408" spans="1:11" x14ac:dyDescent="0.25">
      <c r="A1408" s="174"/>
      <c r="B1408" s="175"/>
      <c r="C1408" s="82"/>
      <c r="D1408" s="9"/>
      <c r="E1408" s="8"/>
      <c r="G1408" s="174"/>
      <c r="H1408" s="175"/>
      <c r="I1408" s="82"/>
      <c r="J1408" s="9"/>
      <c r="K1408" s="8"/>
    </row>
    <row r="1409" spans="1:11" x14ac:dyDescent="0.25">
      <c r="A1409" s="174"/>
      <c r="B1409" s="175"/>
      <c r="C1409" s="82"/>
      <c r="D1409" s="9"/>
      <c r="E1409" s="8"/>
      <c r="G1409" s="174"/>
      <c r="H1409" s="175"/>
      <c r="I1409" s="82"/>
      <c r="J1409" s="9"/>
      <c r="K1409" s="8"/>
    </row>
    <row r="1410" spans="1:11" ht="15.75" thickBot="1" x14ac:dyDescent="0.3">
      <c r="A1410" s="163" t="s">
        <v>14</v>
      </c>
      <c r="B1410" s="164"/>
      <c r="C1410" s="164"/>
      <c r="D1410" s="164"/>
      <c r="E1410" s="165"/>
      <c r="G1410" s="163" t="s">
        <v>14</v>
      </c>
      <c r="H1410" s="164"/>
      <c r="I1410" s="164"/>
      <c r="J1410" s="164"/>
      <c r="K1410" s="165"/>
    </row>
    <row r="1411" spans="1:11" ht="21.75" customHeight="1" x14ac:dyDescent="0.25">
      <c r="A1411" s="69" t="s">
        <v>101</v>
      </c>
      <c r="B1411" s="69" t="s">
        <v>5</v>
      </c>
      <c r="C1411" s="69" t="s">
        <v>100</v>
      </c>
      <c r="D1411" s="69" t="s">
        <v>108</v>
      </c>
      <c r="E1411" s="69" t="s">
        <v>95</v>
      </c>
      <c r="G1411" s="69" t="s">
        <v>101</v>
      </c>
      <c r="H1411" s="69" t="s">
        <v>5</v>
      </c>
      <c r="I1411" s="69" t="s">
        <v>100</v>
      </c>
      <c r="J1411" s="69" t="s">
        <v>108</v>
      </c>
      <c r="K1411" s="69" t="s">
        <v>95</v>
      </c>
    </row>
    <row r="1412" spans="1:11" ht="15.75" thickBot="1" x14ac:dyDescent="0.3">
      <c r="A1412" s="70"/>
      <c r="B1412" s="70"/>
      <c r="C1412" s="70" t="e">
        <f>VLOOKUP(E1395,INVENTORY!$A$2:$N$92,7,FALSE)</f>
        <v>#N/A</v>
      </c>
      <c r="D1412" s="70" t="e">
        <f>VLOOKUP(E1395,INVENTORY!$A$2:$N$92,8,FALSE)</f>
        <v>#N/A</v>
      </c>
      <c r="E1412" s="70" t="e">
        <f>VLOOKUP(E1395,INVENTORY!$A$2:$N$92,9,FALSE)</f>
        <v>#N/A</v>
      </c>
      <c r="G1412" s="70"/>
      <c r="H1412" s="70"/>
      <c r="I1412" s="70" t="e">
        <f>VLOOKUP(K1395,INVENTORY!$A$2:$N$92,7,FALSE)</f>
        <v>#N/A</v>
      </c>
      <c r="J1412" s="70" t="e">
        <f>VLOOKUP(K1395,INVENTORY!$A$2:$N$92,8,FALSE)</f>
        <v>#N/A</v>
      </c>
      <c r="K1412" s="70" t="e">
        <f>VLOOKUP(K1395,INVENTORY!$A$2:$N$92,9,FALSE)</f>
        <v>#N/A</v>
      </c>
    </row>
    <row r="1413" spans="1:11" ht="15.75" thickBot="1" x14ac:dyDescent="0.3">
      <c r="A1413" s="6"/>
      <c r="B1413" s="5"/>
      <c r="C1413" s="5"/>
      <c r="D1413" s="5"/>
      <c r="E1413" s="7"/>
      <c r="G1413" s="6"/>
      <c r="H1413" s="5"/>
      <c r="I1413" s="5"/>
      <c r="J1413" s="5"/>
      <c r="K1413" s="7"/>
    </row>
    <row r="1414" spans="1:11" ht="18" customHeight="1" thickBot="1" x14ac:dyDescent="0.3">
      <c r="A1414" s="6" t="s">
        <v>4</v>
      </c>
      <c r="B1414" s="5"/>
      <c r="C1414" s="166" t="e">
        <f>"Function Code: "&amp;VLOOKUP(E1395,INVENTORY!$A$2:$Q$92,14,FALSE)</f>
        <v>#N/A</v>
      </c>
      <c r="D1414" s="167"/>
      <c r="E1414" s="168"/>
      <c r="G1414" s="6" t="s">
        <v>4</v>
      </c>
      <c r="H1414" s="5"/>
      <c r="I1414" s="166" t="e">
        <f>"Function Code: "&amp;VLOOKUP(K1395,INVENTORY!$A$2:$Q$92,14,FALSE)</f>
        <v>#N/A</v>
      </c>
      <c r="J1414" s="167"/>
      <c r="K1414" s="168"/>
    </row>
    <row r="1415" spans="1:11" ht="15" customHeight="1" thickBot="1" x14ac:dyDescent="0.3">
      <c r="A1415" s="6"/>
      <c r="B1415" s="5"/>
      <c r="C1415" s="169"/>
      <c r="D1415" s="170"/>
      <c r="E1415" s="171"/>
      <c r="G1415" s="6"/>
      <c r="H1415" s="5"/>
      <c r="I1415" s="169"/>
      <c r="J1415" s="170"/>
      <c r="K1415" s="171"/>
    </row>
    <row r="1416" spans="1:11" ht="15" customHeight="1" thickBot="1" x14ac:dyDescent="0.3">
      <c r="A1416" s="6"/>
      <c r="B1416" s="5"/>
      <c r="C1416" s="169" t="e">
        <f>"Cosmetic Code: "&amp;VLOOKUP(E1395,INVENTORY!$A$2:$Q$92,15,FALSE)</f>
        <v>#N/A</v>
      </c>
      <c r="D1416" s="170"/>
      <c r="E1416" s="171"/>
      <c r="G1416" s="6"/>
      <c r="H1416" s="5"/>
      <c r="I1416" s="169" t="e">
        <f>"Cosmetic Code: "&amp;VLOOKUP(K1395,INVENTORY!$A$2:$Q$92,15,FALSE)</f>
        <v>#N/A</v>
      </c>
      <c r="J1416" s="170"/>
      <c r="K1416" s="171"/>
    </row>
    <row r="1417" spans="1:11" ht="15" customHeight="1" x14ac:dyDescent="0.25">
      <c r="A1417" s="6"/>
      <c r="B1417" s="5"/>
      <c r="C1417" s="15"/>
      <c r="D1417" s="16"/>
      <c r="E1417" s="17"/>
      <c r="G1417" s="6"/>
      <c r="H1417" s="5"/>
      <c r="I1417" s="15"/>
      <c r="J1417" s="16"/>
      <c r="K1417" s="17"/>
    </row>
    <row r="1418" spans="1:11" ht="15" customHeight="1" x14ac:dyDescent="0.25">
      <c r="A1418" s="4" t="s">
        <v>3</v>
      </c>
      <c r="B1418" s="14" t="s">
        <v>2</v>
      </c>
      <c r="C1418" s="15"/>
      <c r="D1418" s="16"/>
      <c r="E1418" s="17"/>
      <c r="G1418" s="4" t="s">
        <v>3</v>
      </c>
      <c r="H1418" s="14" t="s">
        <v>2</v>
      </c>
      <c r="I1418" s="15"/>
      <c r="J1418" s="16"/>
      <c r="K1418" s="17"/>
    </row>
    <row r="1419" spans="1:11" ht="15.75" customHeight="1" thickBot="1" x14ac:dyDescent="0.3">
      <c r="A1419" s="12" t="s">
        <v>1</v>
      </c>
      <c r="B1419" s="13" t="s">
        <v>1</v>
      </c>
      <c r="C1419" s="18"/>
      <c r="D1419" s="19"/>
      <c r="E1419" s="20"/>
      <c r="G1419" s="12" t="s">
        <v>1</v>
      </c>
      <c r="H1419" s="13" t="s">
        <v>1</v>
      </c>
      <c r="I1419" s="18"/>
      <c r="J1419" s="19"/>
      <c r="K1419" s="20"/>
    </row>
    <row r="1420" spans="1:11" ht="15.75" thickBot="1" x14ac:dyDescent="0.3">
      <c r="A1420" s="3" t="s">
        <v>0</v>
      </c>
      <c r="B1420" s="2" t="s">
        <v>0</v>
      </c>
      <c r="C1420" s="1"/>
      <c r="D1420" s="172" t="s">
        <v>119</v>
      </c>
      <c r="E1420" s="173"/>
      <c r="G1420" s="3" t="s">
        <v>0</v>
      </c>
      <c r="H1420" s="2" t="s">
        <v>0</v>
      </c>
      <c r="I1420" s="1"/>
      <c r="J1420" s="172" t="s">
        <v>119</v>
      </c>
      <c r="K1420" s="173"/>
    </row>
    <row r="1421" spans="1:11" ht="47.25" customHeight="1" thickBot="1" x14ac:dyDescent="0.3"/>
    <row r="1422" spans="1:11" ht="15" customHeight="1" x14ac:dyDescent="0.25">
      <c r="A1422" s="176" t="s">
        <v>105</v>
      </c>
      <c r="B1422" s="177"/>
      <c r="C1422" s="177"/>
      <c r="D1422" s="177"/>
      <c r="E1422" s="178"/>
      <c r="G1422" s="176" t="s">
        <v>105</v>
      </c>
      <c r="H1422" s="177"/>
      <c r="I1422" s="177"/>
      <c r="J1422" s="177"/>
      <c r="K1422" s="178"/>
    </row>
    <row r="1423" spans="1:11" ht="15.75" customHeight="1" thickBot="1" x14ac:dyDescent="0.3">
      <c r="A1423" s="179"/>
      <c r="B1423" s="180"/>
      <c r="C1423" s="180"/>
      <c r="D1423" s="180"/>
      <c r="E1423" s="181"/>
      <c r="G1423" s="179"/>
      <c r="H1423" s="180"/>
      <c r="I1423" s="180"/>
      <c r="J1423" s="180"/>
      <c r="K1423" s="181"/>
    </row>
    <row r="1424" spans="1:11" ht="15.75" customHeight="1" thickBot="1" x14ac:dyDescent="0.3">
      <c r="A1424" s="11"/>
      <c r="B1424" s="10"/>
      <c r="C1424" s="10"/>
      <c r="D1424" s="33" t="s">
        <v>42</v>
      </c>
      <c r="E1424" s="42">
        <f>'Data-PULLDOWNS'!$B$3*2+E1395</f>
        <v>27</v>
      </c>
      <c r="G1424" s="11"/>
      <c r="H1424" s="10"/>
      <c r="I1424" s="10"/>
      <c r="J1424" s="33" t="s">
        <v>42</v>
      </c>
      <c r="K1424" s="42">
        <f>'Data-PULLDOWNS'!$B$3*3+E1395</f>
        <v>28</v>
      </c>
    </row>
    <row r="1425" spans="1:11" ht="19.5" customHeight="1" x14ac:dyDescent="0.25">
      <c r="A1425" s="34" t="s">
        <v>11</v>
      </c>
      <c r="B1425" s="35" t="s">
        <v>15</v>
      </c>
      <c r="C1425" s="36" t="s">
        <v>12</v>
      </c>
      <c r="D1425" s="37">
        <f ca="1">NOW()</f>
        <v>45945.548046875003</v>
      </c>
      <c r="E1425" s="38"/>
      <c r="G1425" s="34" t="s">
        <v>11</v>
      </c>
      <c r="H1425" s="35" t="s">
        <v>15</v>
      </c>
      <c r="I1425" s="36" t="s">
        <v>12</v>
      </c>
      <c r="J1425" s="37">
        <f ca="1">NOW()</f>
        <v>45945.548046875003</v>
      </c>
      <c r="K1425" s="38"/>
    </row>
    <row r="1426" spans="1:11" ht="15.95" customHeight="1" x14ac:dyDescent="0.25">
      <c r="A1426" s="34" t="s">
        <v>39</v>
      </c>
      <c r="B1426" s="35" t="s">
        <v>103</v>
      </c>
      <c r="C1426" s="39" t="s">
        <v>38</v>
      </c>
      <c r="D1426" s="40" t="e">
        <f>VLOOKUP(E1424,INVENTORY!$A$2:$N$92,10,FALSE)</f>
        <v>#N/A</v>
      </c>
      <c r="E1426" s="38"/>
      <c r="G1426" s="34" t="s">
        <v>39</v>
      </c>
      <c r="H1426" s="35" t="s">
        <v>103</v>
      </c>
      <c r="I1426" s="39" t="s">
        <v>38</v>
      </c>
      <c r="J1426" s="40" t="e">
        <f>VLOOKUP(K1424,INVENTORY!$A$2:$N$92,10,FALSE)</f>
        <v>#N/A</v>
      </c>
      <c r="K1426" s="38"/>
    </row>
    <row r="1427" spans="1:11" ht="15.95" customHeight="1" x14ac:dyDescent="0.25">
      <c r="A1427" s="34" t="str">
        <f>"Make: "</f>
        <v xml:space="preserve">Make: </v>
      </c>
      <c r="B1427" s="35" t="e">
        <f>VLOOKUP(E1424,INVENTORY!$A$2:$N$92,2,FALSE)</f>
        <v>#N/A</v>
      </c>
      <c r="C1427" s="36" t="str">
        <f>"Model: "</f>
        <v xml:space="preserve">Model: </v>
      </c>
      <c r="D1427" s="40" t="e">
        <f>VLOOKUP(E1424,INVENTORY!$A$2:$N$92,3,FALSE)</f>
        <v>#N/A</v>
      </c>
      <c r="E1427" s="38"/>
      <c r="G1427" s="34" t="str">
        <f>"Make: "</f>
        <v xml:space="preserve">Make: </v>
      </c>
      <c r="H1427" s="35" t="e">
        <f>VLOOKUP(K1424,INVENTORY!$A$2:$N$92,2,FALSE)</f>
        <v>#N/A</v>
      </c>
      <c r="I1427" s="36" t="str">
        <f>"Model: "</f>
        <v xml:space="preserve">Model: </v>
      </c>
      <c r="J1427" s="40" t="e">
        <f>VLOOKUP(K1424,INVENTORY!$A$2:$N$92,3,FALSE)</f>
        <v>#N/A</v>
      </c>
      <c r="K1427" s="38"/>
    </row>
    <row r="1428" spans="1:11" ht="15.95" customHeight="1" x14ac:dyDescent="0.25">
      <c r="A1428" s="34" t="str">
        <f>"CPU/Speed: "</f>
        <v xml:space="preserve">CPU/Speed: </v>
      </c>
      <c r="B1428" s="35" t="e">
        <f>VLOOKUP(E1424,INVENTORY!$A$2:$N$92,4,FALSE)&amp;" / "&amp;VLOOKUP(E1424,INVENTORY!$A$2:$N$92,5,FALSE)&amp;"GHz"</f>
        <v>#N/A</v>
      </c>
      <c r="C1428" s="36"/>
      <c r="D1428" s="36" t="str">
        <f>"Memory: "</f>
        <v xml:space="preserve">Memory: </v>
      </c>
      <c r="E1428" s="71" t="e">
        <f>VLOOKUP(E1424,INVENTORY!$A$2:$N$92,6,FALSE)</f>
        <v>#N/A</v>
      </c>
      <c r="G1428" s="34" t="str">
        <f>"CPU/Speed: "</f>
        <v xml:space="preserve">CPU/Speed: </v>
      </c>
      <c r="H1428" s="35" t="e">
        <f>VLOOKUP(K1424,INVENTORY!$A$2:$N$92,4,FALSE)&amp;" / "&amp;VLOOKUP(K1424,INVENTORY!$A$2:$N$92,5,FALSE)&amp;"GHz"</f>
        <v>#N/A</v>
      </c>
      <c r="I1428" s="36"/>
      <c r="J1428" s="36" t="str">
        <f>"Memory: "</f>
        <v xml:space="preserve">Memory: </v>
      </c>
      <c r="K1428" s="71" t="e">
        <f>VLOOKUP(K1424,INVENTORY!$A$2:$N$92,6,FALSE)</f>
        <v>#N/A</v>
      </c>
    </row>
    <row r="1429" spans="1:11" ht="6.95" customHeight="1" x14ac:dyDescent="0.25">
      <c r="A1429" s="6"/>
      <c r="B1429" s="5"/>
      <c r="C1429" s="5"/>
      <c r="D1429" s="5"/>
      <c r="E1429" s="7"/>
      <c r="G1429" s="6"/>
      <c r="H1429" s="5"/>
      <c r="I1429" s="5"/>
      <c r="J1429" s="5"/>
      <c r="K1429" s="7"/>
    </row>
    <row r="1430" spans="1:11" x14ac:dyDescent="0.25">
      <c r="A1430" s="182" t="s">
        <v>10</v>
      </c>
      <c r="B1430" s="183"/>
      <c r="C1430" s="83" t="s">
        <v>1</v>
      </c>
      <c r="D1430" s="83" t="s">
        <v>9</v>
      </c>
      <c r="E1430" s="68" t="s">
        <v>8</v>
      </c>
      <c r="G1430" s="182" t="s">
        <v>10</v>
      </c>
      <c r="H1430" s="183"/>
      <c r="I1430" s="83" t="s">
        <v>1</v>
      </c>
      <c r="J1430" s="83" t="s">
        <v>9</v>
      </c>
      <c r="K1430" s="68" t="s">
        <v>8</v>
      </c>
    </row>
    <row r="1431" spans="1:11" x14ac:dyDescent="0.25">
      <c r="A1431" s="174" t="s">
        <v>96</v>
      </c>
      <c r="B1431" s="175"/>
      <c r="C1431" s="82" t="s">
        <v>13</v>
      </c>
      <c r="D1431" s="9"/>
      <c r="E1431" s="8"/>
      <c r="G1431" s="174" t="s">
        <v>96</v>
      </c>
      <c r="H1431" s="175"/>
      <c r="I1431" s="82" t="s">
        <v>13</v>
      </c>
      <c r="J1431" s="9"/>
      <c r="K1431" s="8"/>
    </row>
    <row r="1432" spans="1:11" x14ac:dyDescent="0.25">
      <c r="A1432" s="174" t="s">
        <v>98</v>
      </c>
      <c r="B1432" s="175"/>
      <c r="C1432" s="82" t="s">
        <v>13</v>
      </c>
      <c r="D1432" s="9"/>
      <c r="E1432" s="8"/>
      <c r="G1432" s="174" t="s">
        <v>98</v>
      </c>
      <c r="H1432" s="175"/>
      <c r="I1432" s="82" t="s">
        <v>13</v>
      </c>
      <c r="J1432" s="9"/>
      <c r="K1432" s="8"/>
    </row>
    <row r="1433" spans="1:11" x14ac:dyDescent="0.25">
      <c r="A1433" s="174" t="s">
        <v>97</v>
      </c>
      <c r="B1433" s="175"/>
      <c r="C1433" s="82" t="s">
        <v>13</v>
      </c>
      <c r="D1433" s="9"/>
      <c r="E1433" s="8"/>
      <c r="G1433" s="174" t="s">
        <v>97</v>
      </c>
      <c r="H1433" s="175"/>
      <c r="I1433" s="82" t="s">
        <v>13</v>
      </c>
      <c r="J1433" s="9"/>
      <c r="K1433" s="8"/>
    </row>
    <row r="1434" spans="1:11" x14ac:dyDescent="0.25">
      <c r="A1434" s="174" t="s">
        <v>7</v>
      </c>
      <c r="B1434" s="175"/>
      <c r="C1434" s="82" t="s">
        <v>13</v>
      </c>
      <c r="D1434" s="9"/>
      <c r="E1434" s="8"/>
      <c r="G1434" s="174" t="s">
        <v>7</v>
      </c>
      <c r="H1434" s="175"/>
      <c r="I1434" s="82" t="s">
        <v>13</v>
      </c>
      <c r="J1434" s="9"/>
      <c r="K1434" s="8"/>
    </row>
    <row r="1435" spans="1:11" x14ac:dyDescent="0.25">
      <c r="A1435" s="174" t="s">
        <v>99</v>
      </c>
      <c r="B1435" s="175"/>
      <c r="C1435" s="82" t="s">
        <v>13</v>
      </c>
      <c r="D1435" s="9"/>
      <c r="E1435" s="8"/>
      <c r="G1435" s="174" t="s">
        <v>99</v>
      </c>
      <c r="H1435" s="175"/>
      <c r="I1435" s="82" t="s">
        <v>13</v>
      </c>
      <c r="J1435" s="9"/>
      <c r="K1435" s="8"/>
    </row>
    <row r="1436" spans="1:11" x14ac:dyDescent="0.25">
      <c r="A1436" s="174" t="s">
        <v>6</v>
      </c>
      <c r="B1436" s="175"/>
      <c r="C1436" s="82" t="s">
        <v>13</v>
      </c>
      <c r="D1436" s="9"/>
      <c r="E1436" s="8"/>
      <c r="G1436" s="174" t="s">
        <v>6</v>
      </c>
      <c r="H1436" s="175"/>
      <c r="I1436" s="82" t="s">
        <v>13</v>
      </c>
      <c r="J1436" s="9"/>
      <c r="K1436" s="8"/>
    </row>
    <row r="1437" spans="1:11" x14ac:dyDescent="0.25">
      <c r="A1437" s="174"/>
      <c r="B1437" s="175"/>
      <c r="C1437" s="82"/>
      <c r="D1437" s="9"/>
      <c r="E1437" s="8"/>
      <c r="G1437" s="174"/>
      <c r="H1437" s="175"/>
      <c r="I1437" s="82"/>
      <c r="J1437" s="9"/>
      <c r="K1437" s="8"/>
    </row>
    <row r="1438" spans="1:11" x14ac:dyDescent="0.25">
      <c r="A1438" s="174"/>
      <c r="B1438" s="175"/>
      <c r="C1438" s="82"/>
      <c r="D1438" s="9"/>
      <c r="E1438" s="8"/>
      <c r="G1438" s="174"/>
      <c r="H1438" s="175"/>
      <c r="I1438" s="82"/>
      <c r="J1438" s="9"/>
      <c r="K1438" s="8"/>
    </row>
    <row r="1439" spans="1:11" ht="15.75" thickBot="1" x14ac:dyDescent="0.3">
      <c r="A1439" s="163" t="s">
        <v>14</v>
      </c>
      <c r="B1439" s="164"/>
      <c r="C1439" s="164"/>
      <c r="D1439" s="164"/>
      <c r="E1439" s="165"/>
      <c r="G1439" s="163" t="s">
        <v>14</v>
      </c>
      <c r="H1439" s="164"/>
      <c r="I1439" s="164"/>
      <c r="J1439" s="164"/>
      <c r="K1439" s="165"/>
    </row>
    <row r="1440" spans="1:11" ht="21.75" customHeight="1" x14ac:dyDescent="0.25">
      <c r="A1440" s="69" t="s">
        <v>101</v>
      </c>
      <c r="B1440" s="69" t="s">
        <v>5</v>
      </c>
      <c r="C1440" s="69" t="s">
        <v>100</v>
      </c>
      <c r="D1440" s="69" t="s">
        <v>108</v>
      </c>
      <c r="E1440" s="69" t="s">
        <v>95</v>
      </c>
      <c r="G1440" s="69" t="s">
        <v>101</v>
      </c>
      <c r="H1440" s="69" t="s">
        <v>5</v>
      </c>
      <c r="I1440" s="69" t="s">
        <v>100</v>
      </c>
      <c r="J1440" s="69" t="s">
        <v>108</v>
      </c>
      <c r="K1440" s="69" t="s">
        <v>95</v>
      </c>
    </row>
    <row r="1441" spans="1:11" ht="15.75" thickBot="1" x14ac:dyDescent="0.3">
      <c r="A1441" s="70"/>
      <c r="B1441" s="70"/>
      <c r="C1441" s="70" t="e">
        <f>VLOOKUP(E1424,INVENTORY!$A$2:$N$92,7,FALSE)</f>
        <v>#N/A</v>
      </c>
      <c r="D1441" s="70" t="e">
        <f>VLOOKUP(E1424,INVENTORY!$A$2:$N$92,8,FALSE)</f>
        <v>#N/A</v>
      </c>
      <c r="E1441" s="70" t="e">
        <f>VLOOKUP(E1424,INVENTORY!$A$2:$N$92,9,FALSE)</f>
        <v>#N/A</v>
      </c>
      <c r="G1441" s="70"/>
      <c r="H1441" s="70"/>
      <c r="I1441" s="70" t="e">
        <f>VLOOKUP(K1424,INVENTORY!$A$2:$N$92,7,FALSE)</f>
        <v>#N/A</v>
      </c>
      <c r="J1441" s="70" t="e">
        <f>VLOOKUP(K1424,INVENTORY!$A$2:$N$92,8,FALSE)</f>
        <v>#N/A</v>
      </c>
      <c r="K1441" s="70" t="e">
        <f>VLOOKUP(K1424,INVENTORY!$A$2:$N$92,9,FALSE)</f>
        <v>#N/A</v>
      </c>
    </row>
    <row r="1442" spans="1:11" ht="15.75" thickBot="1" x14ac:dyDescent="0.3">
      <c r="A1442" s="6"/>
      <c r="B1442" s="5"/>
      <c r="C1442" s="5"/>
      <c r="D1442" s="5"/>
      <c r="E1442" s="7"/>
      <c r="G1442" s="6"/>
      <c r="H1442" s="5"/>
      <c r="I1442" s="5"/>
      <c r="J1442" s="5"/>
      <c r="K1442" s="7"/>
    </row>
    <row r="1443" spans="1:11" ht="18" customHeight="1" thickBot="1" x14ac:dyDescent="0.3">
      <c r="A1443" s="6" t="s">
        <v>4</v>
      </c>
      <c r="B1443" s="5"/>
      <c r="C1443" s="166" t="e">
        <f>"Function Code: "&amp;VLOOKUP(E1424,INVENTORY!$A$2:$Q$92,14,FALSE)</f>
        <v>#N/A</v>
      </c>
      <c r="D1443" s="167"/>
      <c r="E1443" s="168"/>
      <c r="G1443" s="6" t="s">
        <v>4</v>
      </c>
      <c r="H1443" s="5"/>
      <c r="I1443" s="166" t="e">
        <f>"Function Code: "&amp;VLOOKUP(K1424,INVENTORY!$A$2:$Q$92,14,FALSE)</f>
        <v>#N/A</v>
      </c>
      <c r="J1443" s="167"/>
      <c r="K1443" s="168"/>
    </row>
    <row r="1444" spans="1:11" ht="15" customHeight="1" thickBot="1" x14ac:dyDescent="0.3">
      <c r="A1444" s="6"/>
      <c r="B1444" s="5"/>
      <c r="C1444" s="169"/>
      <c r="D1444" s="170"/>
      <c r="E1444" s="171"/>
      <c r="G1444" s="6"/>
      <c r="H1444" s="5"/>
      <c r="I1444" s="169"/>
      <c r="J1444" s="170"/>
      <c r="K1444" s="171"/>
    </row>
    <row r="1445" spans="1:11" ht="15" customHeight="1" thickBot="1" x14ac:dyDescent="0.3">
      <c r="A1445" s="6"/>
      <c r="B1445" s="5"/>
      <c r="C1445" s="169" t="e">
        <f>"Cosmetic Code: "&amp;VLOOKUP(E1424,INVENTORY!$A$2:$Q$92,15,FALSE)</f>
        <v>#N/A</v>
      </c>
      <c r="D1445" s="170"/>
      <c r="E1445" s="171"/>
      <c r="G1445" s="6"/>
      <c r="H1445" s="5"/>
      <c r="I1445" s="169" t="e">
        <f>"Cosmetic Code: "&amp;VLOOKUP(K1424,INVENTORY!$A$2:$Q$92,15,FALSE)</f>
        <v>#N/A</v>
      </c>
      <c r="J1445" s="170"/>
      <c r="K1445" s="171"/>
    </row>
    <row r="1446" spans="1:11" ht="15" customHeight="1" x14ac:dyDescent="0.25">
      <c r="A1446" s="6"/>
      <c r="B1446" s="5"/>
      <c r="C1446" s="15"/>
      <c r="D1446" s="16"/>
      <c r="E1446" s="17"/>
      <c r="G1446" s="6"/>
      <c r="H1446" s="5"/>
      <c r="I1446" s="15"/>
      <c r="J1446" s="16"/>
      <c r="K1446" s="17"/>
    </row>
    <row r="1447" spans="1:11" ht="15" customHeight="1" x14ac:dyDescent="0.25">
      <c r="A1447" s="4" t="s">
        <v>3</v>
      </c>
      <c r="B1447" s="14" t="s">
        <v>2</v>
      </c>
      <c r="C1447" s="15"/>
      <c r="D1447" s="16"/>
      <c r="E1447" s="17"/>
      <c r="G1447" s="4" t="s">
        <v>3</v>
      </c>
      <c r="H1447" s="14" t="s">
        <v>2</v>
      </c>
      <c r="I1447" s="15"/>
      <c r="J1447" s="16"/>
      <c r="K1447" s="17"/>
    </row>
    <row r="1448" spans="1:11" ht="15.75" customHeight="1" thickBot="1" x14ac:dyDescent="0.3">
      <c r="A1448" s="12" t="s">
        <v>1</v>
      </c>
      <c r="B1448" s="13" t="s">
        <v>1</v>
      </c>
      <c r="C1448" s="18"/>
      <c r="D1448" s="19"/>
      <c r="E1448" s="20"/>
      <c r="G1448" s="12" t="s">
        <v>1</v>
      </c>
      <c r="H1448" s="13" t="s">
        <v>1</v>
      </c>
      <c r="I1448" s="18"/>
      <c r="J1448" s="19"/>
      <c r="K1448" s="20"/>
    </row>
    <row r="1449" spans="1:11" ht="15.75" thickBot="1" x14ac:dyDescent="0.3">
      <c r="A1449" s="3" t="s">
        <v>0</v>
      </c>
      <c r="B1449" s="2" t="s">
        <v>0</v>
      </c>
      <c r="C1449" s="1"/>
      <c r="D1449" s="172" t="s">
        <v>119</v>
      </c>
      <c r="E1449" s="173"/>
      <c r="G1449" s="3" t="s">
        <v>0</v>
      </c>
      <c r="H1449" s="2" t="s">
        <v>0</v>
      </c>
      <c r="I1449" s="1"/>
      <c r="J1449" s="172" t="s">
        <v>119</v>
      </c>
      <c r="K1449" s="173"/>
    </row>
    <row r="1450" spans="1:11" ht="15.75" thickBot="1" x14ac:dyDescent="0.3"/>
    <row r="1451" spans="1:11" ht="15" customHeight="1" x14ac:dyDescent="0.25">
      <c r="A1451" s="176" t="s">
        <v>105</v>
      </c>
      <c r="B1451" s="177"/>
      <c r="C1451" s="177"/>
      <c r="D1451" s="177"/>
      <c r="E1451" s="178"/>
      <c r="G1451" s="176" t="s">
        <v>105</v>
      </c>
      <c r="H1451" s="177"/>
      <c r="I1451" s="177"/>
      <c r="J1451" s="177"/>
      <c r="K1451" s="178"/>
    </row>
    <row r="1452" spans="1:11" ht="15.75" customHeight="1" thickBot="1" x14ac:dyDescent="0.3">
      <c r="A1452" s="179"/>
      <c r="B1452" s="180"/>
      <c r="C1452" s="180"/>
      <c r="D1452" s="180"/>
      <c r="E1452" s="181"/>
      <c r="G1452" s="179"/>
      <c r="H1452" s="180"/>
      <c r="I1452" s="180"/>
      <c r="J1452" s="180"/>
      <c r="K1452" s="181"/>
    </row>
    <row r="1453" spans="1:11" ht="15.75" customHeight="1" thickBot="1" x14ac:dyDescent="0.3">
      <c r="A1453" s="11"/>
      <c r="B1453" s="10"/>
      <c r="C1453" s="10"/>
      <c r="D1453" s="33" t="s">
        <v>42</v>
      </c>
      <c r="E1453" s="42">
        <f>E1395+1</f>
        <v>26</v>
      </c>
      <c r="G1453" s="11"/>
      <c r="H1453" s="10"/>
      <c r="I1453" s="10"/>
      <c r="J1453" s="33" t="s">
        <v>42</v>
      </c>
      <c r="K1453" s="42">
        <f>'Data-PULLDOWNS'!$B$3+E1453</f>
        <v>27</v>
      </c>
    </row>
    <row r="1454" spans="1:11" ht="19.5" customHeight="1" x14ac:dyDescent="0.25">
      <c r="A1454" s="34" t="s">
        <v>11</v>
      </c>
      <c r="B1454" s="35" t="s">
        <v>15</v>
      </c>
      <c r="C1454" s="36" t="s">
        <v>12</v>
      </c>
      <c r="D1454" s="37">
        <f ca="1">NOW()</f>
        <v>45945.548046875003</v>
      </c>
      <c r="E1454" s="38"/>
      <c r="G1454" s="34" t="s">
        <v>11</v>
      </c>
      <c r="H1454" s="35" t="s">
        <v>15</v>
      </c>
      <c r="I1454" s="36" t="s">
        <v>12</v>
      </c>
      <c r="J1454" s="37">
        <f ca="1">NOW()</f>
        <v>45945.548046875003</v>
      </c>
      <c r="K1454" s="38"/>
    </row>
    <row r="1455" spans="1:11" ht="15.95" customHeight="1" x14ac:dyDescent="0.25">
      <c r="A1455" s="34" t="s">
        <v>39</v>
      </c>
      <c r="B1455" s="35" t="s">
        <v>103</v>
      </c>
      <c r="C1455" s="39" t="s">
        <v>38</v>
      </c>
      <c r="D1455" s="40" t="e">
        <f>VLOOKUP(E1453,INVENTORY!$A$2:$N$92,10,FALSE)</f>
        <v>#N/A</v>
      </c>
      <c r="E1455" s="38"/>
      <c r="G1455" s="34" t="s">
        <v>39</v>
      </c>
      <c r="H1455" s="35" t="s">
        <v>103</v>
      </c>
      <c r="I1455" s="39" t="s">
        <v>38</v>
      </c>
      <c r="J1455" s="40" t="e">
        <f>VLOOKUP(K1453,INVENTORY!$A$2:$N$92,10,FALSE)</f>
        <v>#N/A</v>
      </c>
      <c r="K1455" s="38"/>
    </row>
    <row r="1456" spans="1:11" ht="15.95" customHeight="1" x14ac:dyDescent="0.25">
      <c r="A1456" s="34" t="str">
        <f>"Make: "</f>
        <v xml:space="preserve">Make: </v>
      </c>
      <c r="B1456" s="35" t="e">
        <f>VLOOKUP(E1453,INVENTORY!$A$2:$N$92,2,FALSE)</f>
        <v>#N/A</v>
      </c>
      <c r="C1456" s="36" t="str">
        <f>"Model: "</f>
        <v xml:space="preserve">Model: </v>
      </c>
      <c r="D1456" s="40" t="e">
        <f>VLOOKUP(E1453,INVENTORY!$A$2:$N$92,3,FALSE)</f>
        <v>#N/A</v>
      </c>
      <c r="E1456" s="38"/>
      <c r="G1456" s="34" t="str">
        <f>"Make: "</f>
        <v xml:space="preserve">Make: </v>
      </c>
      <c r="H1456" s="35" t="e">
        <f>VLOOKUP(K1453,INVENTORY!$A$2:$N$92,2,FALSE)</f>
        <v>#N/A</v>
      </c>
      <c r="I1456" s="36" t="str">
        <f>"Model: "</f>
        <v xml:space="preserve">Model: </v>
      </c>
      <c r="J1456" s="40" t="e">
        <f>VLOOKUP(K1453,INVENTORY!$A$2:$N$92,3,FALSE)</f>
        <v>#N/A</v>
      </c>
      <c r="K1456" s="38"/>
    </row>
    <row r="1457" spans="1:11" ht="15.95" customHeight="1" x14ac:dyDescent="0.25">
      <c r="A1457" s="34" t="str">
        <f>"CPU/Speed: "</f>
        <v xml:space="preserve">CPU/Speed: </v>
      </c>
      <c r="B1457" s="35" t="e">
        <f>VLOOKUP(E1453,INVENTORY!$A$2:$N$92,4,FALSE)&amp;" / "&amp;VLOOKUP(E1453,INVENTORY!$A$2:$N$92,5,FALSE)&amp;"GHz"</f>
        <v>#N/A</v>
      </c>
      <c r="C1457" s="36"/>
      <c r="D1457" s="36" t="str">
        <f>"Memory: "</f>
        <v xml:space="preserve">Memory: </v>
      </c>
      <c r="E1457" s="41" t="e">
        <f>VLOOKUP(E1453,INVENTORY!$A$2:$N$92,6,FALSE)</f>
        <v>#N/A</v>
      </c>
      <c r="G1457" s="34" t="str">
        <f>"CPU/Speed: "</f>
        <v xml:space="preserve">CPU/Speed: </v>
      </c>
      <c r="H1457" s="35" t="e">
        <f>VLOOKUP(K1453,INVENTORY!$A$2:$N$92,4,FALSE)&amp;" / "&amp;VLOOKUP(K1453,INVENTORY!$A$2:$N$92,5,FALSE)&amp;"GHz"</f>
        <v>#N/A</v>
      </c>
      <c r="I1457" s="36"/>
      <c r="J1457" s="36" t="str">
        <f>"Memory: "</f>
        <v xml:space="preserve">Memory: </v>
      </c>
      <c r="K1457" s="71" t="e">
        <f>VLOOKUP(K1453,INVENTORY!$A$2:$N$92,6,FALSE)</f>
        <v>#N/A</v>
      </c>
    </row>
    <row r="1458" spans="1:11" ht="6.95" customHeight="1" x14ac:dyDescent="0.25">
      <c r="A1458" s="6"/>
      <c r="B1458" s="5"/>
      <c r="C1458" s="5"/>
      <c r="D1458" s="5"/>
      <c r="E1458" s="7"/>
      <c r="G1458" s="6"/>
      <c r="H1458" s="5"/>
      <c r="I1458" s="5"/>
      <c r="J1458" s="5"/>
      <c r="K1458" s="7"/>
    </row>
    <row r="1459" spans="1:11" x14ac:dyDescent="0.25">
      <c r="A1459" s="182" t="s">
        <v>10</v>
      </c>
      <c r="B1459" s="183"/>
      <c r="C1459" s="83" t="s">
        <v>1</v>
      </c>
      <c r="D1459" s="83" t="s">
        <v>9</v>
      </c>
      <c r="E1459" s="68" t="s">
        <v>8</v>
      </c>
      <c r="G1459" s="182" t="s">
        <v>10</v>
      </c>
      <c r="H1459" s="183"/>
      <c r="I1459" s="83" t="s">
        <v>1</v>
      </c>
      <c r="J1459" s="83" t="s">
        <v>9</v>
      </c>
      <c r="K1459" s="68" t="s">
        <v>8</v>
      </c>
    </row>
    <row r="1460" spans="1:11" x14ac:dyDescent="0.25">
      <c r="A1460" s="174" t="s">
        <v>96</v>
      </c>
      <c r="B1460" s="175"/>
      <c r="C1460" s="82" t="s">
        <v>13</v>
      </c>
      <c r="D1460" s="9"/>
      <c r="E1460" s="8"/>
      <c r="G1460" s="174" t="s">
        <v>96</v>
      </c>
      <c r="H1460" s="175"/>
      <c r="I1460" s="82" t="s">
        <v>13</v>
      </c>
      <c r="J1460" s="9"/>
      <c r="K1460" s="8"/>
    </row>
    <row r="1461" spans="1:11" x14ac:dyDescent="0.25">
      <c r="A1461" s="174" t="s">
        <v>98</v>
      </c>
      <c r="B1461" s="175"/>
      <c r="C1461" s="82" t="s">
        <v>13</v>
      </c>
      <c r="D1461" s="9"/>
      <c r="E1461" s="8"/>
      <c r="G1461" s="174" t="s">
        <v>98</v>
      </c>
      <c r="H1461" s="175"/>
      <c r="I1461" s="82" t="s">
        <v>13</v>
      </c>
      <c r="J1461" s="9"/>
      <c r="K1461" s="8"/>
    </row>
    <row r="1462" spans="1:11" x14ac:dyDescent="0.25">
      <c r="A1462" s="174" t="s">
        <v>97</v>
      </c>
      <c r="B1462" s="175"/>
      <c r="C1462" s="82" t="s">
        <v>13</v>
      </c>
      <c r="D1462" s="9"/>
      <c r="E1462" s="8"/>
      <c r="G1462" s="174" t="s">
        <v>97</v>
      </c>
      <c r="H1462" s="175"/>
      <c r="I1462" s="82" t="s">
        <v>13</v>
      </c>
      <c r="J1462" s="9"/>
      <c r="K1462" s="8"/>
    </row>
    <row r="1463" spans="1:11" x14ac:dyDescent="0.25">
      <c r="A1463" s="174" t="s">
        <v>7</v>
      </c>
      <c r="B1463" s="175"/>
      <c r="C1463" s="82" t="s">
        <v>13</v>
      </c>
      <c r="D1463" s="9"/>
      <c r="E1463" s="8"/>
      <c r="G1463" s="174" t="s">
        <v>7</v>
      </c>
      <c r="H1463" s="175"/>
      <c r="I1463" s="82" t="s">
        <v>13</v>
      </c>
      <c r="J1463" s="9"/>
      <c r="K1463" s="8"/>
    </row>
    <row r="1464" spans="1:11" x14ac:dyDescent="0.25">
      <c r="A1464" s="174" t="s">
        <v>99</v>
      </c>
      <c r="B1464" s="175"/>
      <c r="C1464" s="82" t="s">
        <v>13</v>
      </c>
      <c r="D1464" s="9"/>
      <c r="E1464" s="8"/>
      <c r="G1464" s="174" t="s">
        <v>99</v>
      </c>
      <c r="H1464" s="175"/>
      <c r="I1464" s="82" t="s">
        <v>13</v>
      </c>
      <c r="J1464" s="9"/>
      <c r="K1464" s="8"/>
    </row>
    <row r="1465" spans="1:11" x14ac:dyDescent="0.25">
      <c r="A1465" s="174" t="s">
        <v>6</v>
      </c>
      <c r="B1465" s="175"/>
      <c r="C1465" s="82" t="s">
        <v>13</v>
      </c>
      <c r="D1465" s="9"/>
      <c r="E1465" s="8"/>
      <c r="G1465" s="174" t="s">
        <v>6</v>
      </c>
      <c r="H1465" s="175"/>
      <c r="I1465" s="82" t="s">
        <v>13</v>
      </c>
      <c r="J1465" s="9"/>
      <c r="K1465" s="8"/>
    </row>
    <row r="1466" spans="1:11" x14ac:dyDescent="0.25">
      <c r="A1466" s="174"/>
      <c r="B1466" s="175"/>
      <c r="C1466" s="82"/>
      <c r="D1466" s="9"/>
      <c r="E1466" s="8"/>
      <c r="G1466" s="174"/>
      <c r="H1466" s="175"/>
      <c r="I1466" s="82"/>
      <c r="J1466" s="9"/>
      <c r="K1466" s="8"/>
    </row>
    <row r="1467" spans="1:11" x14ac:dyDescent="0.25">
      <c r="A1467" s="174"/>
      <c r="B1467" s="175"/>
      <c r="C1467" s="82"/>
      <c r="D1467" s="9"/>
      <c r="E1467" s="8"/>
      <c r="G1467" s="174"/>
      <c r="H1467" s="175"/>
      <c r="I1467" s="82"/>
      <c r="J1467" s="9"/>
      <c r="K1467" s="8"/>
    </row>
    <row r="1468" spans="1:11" ht="15.75" thickBot="1" x14ac:dyDescent="0.3">
      <c r="A1468" s="163" t="s">
        <v>14</v>
      </c>
      <c r="B1468" s="164"/>
      <c r="C1468" s="164"/>
      <c r="D1468" s="164"/>
      <c r="E1468" s="165"/>
      <c r="G1468" s="163" t="s">
        <v>14</v>
      </c>
      <c r="H1468" s="164"/>
      <c r="I1468" s="164"/>
      <c r="J1468" s="164"/>
      <c r="K1468" s="165"/>
    </row>
    <row r="1469" spans="1:11" ht="21.75" customHeight="1" x14ac:dyDescent="0.25">
      <c r="A1469" s="69" t="s">
        <v>101</v>
      </c>
      <c r="B1469" s="69" t="s">
        <v>5</v>
      </c>
      <c r="C1469" s="69" t="s">
        <v>100</v>
      </c>
      <c r="D1469" s="69" t="s">
        <v>108</v>
      </c>
      <c r="E1469" s="69" t="s">
        <v>95</v>
      </c>
      <c r="G1469" s="69" t="s">
        <v>101</v>
      </c>
      <c r="H1469" s="69" t="s">
        <v>5</v>
      </c>
      <c r="I1469" s="69" t="s">
        <v>100</v>
      </c>
      <c r="J1469" s="69" t="s">
        <v>108</v>
      </c>
      <c r="K1469" s="69" t="s">
        <v>95</v>
      </c>
    </row>
    <row r="1470" spans="1:11" ht="15.75" thickBot="1" x14ac:dyDescent="0.3">
      <c r="A1470" s="70"/>
      <c r="B1470" s="70"/>
      <c r="C1470" s="70" t="e">
        <f>VLOOKUP(E1453,INVENTORY!$A$2:$N$92,7,FALSE)</f>
        <v>#N/A</v>
      </c>
      <c r="D1470" s="70" t="e">
        <f>VLOOKUP(E1453,INVENTORY!$A$2:$N$92,8,FALSE)</f>
        <v>#N/A</v>
      </c>
      <c r="E1470" s="70" t="e">
        <f>VLOOKUP(E1453,INVENTORY!$A$2:$N$92,9,FALSE)</f>
        <v>#N/A</v>
      </c>
      <c r="G1470" s="70"/>
      <c r="H1470" s="70"/>
      <c r="I1470" s="70" t="e">
        <f>VLOOKUP(K1453,INVENTORY!$A$2:$N$92,7,FALSE)</f>
        <v>#N/A</v>
      </c>
      <c r="J1470" s="70" t="e">
        <f>VLOOKUP(K1453,INVENTORY!$A$2:$N$92,8,FALSE)</f>
        <v>#N/A</v>
      </c>
      <c r="K1470" s="70" t="e">
        <f>VLOOKUP(K1453,INVENTORY!$A$2:$N$92,9,FALSE)</f>
        <v>#N/A</v>
      </c>
    </row>
    <row r="1471" spans="1:11" ht="15.75" thickBot="1" x14ac:dyDescent="0.3">
      <c r="A1471" s="6"/>
      <c r="B1471" s="5"/>
      <c r="C1471" s="5"/>
      <c r="D1471" s="5"/>
      <c r="E1471" s="7"/>
      <c r="G1471" s="6"/>
      <c r="H1471" s="5"/>
      <c r="I1471" s="5"/>
      <c r="J1471" s="5"/>
      <c r="K1471" s="7"/>
    </row>
    <row r="1472" spans="1:11" ht="18" customHeight="1" thickBot="1" x14ac:dyDescent="0.3">
      <c r="A1472" s="6" t="s">
        <v>4</v>
      </c>
      <c r="B1472" s="5"/>
      <c r="C1472" s="166" t="e">
        <f>"Function Code: "&amp;VLOOKUP(E1453,INVENTORY!$A$2:$Q$92,14,FALSE)</f>
        <v>#N/A</v>
      </c>
      <c r="D1472" s="167"/>
      <c r="E1472" s="168"/>
      <c r="G1472" s="6" t="s">
        <v>4</v>
      </c>
      <c r="H1472" s="5"/>
      <c r="I1472" s="166" t="e">
        <f>"Function Code: "&amp;VLOOKUP(K1453,INVENTORY!$A$2:$Q$92,14,FALSE)</f>
        <v>#N/A</v>
      </c>
      <c r="J1472" s="167"/>
      <c r="K1472" s="168"/>
    </row>
    <row r="1473" spans="1:11" ht="15" customHeight="1" thickBot="1" x14ac:dyDescent="0.3">
      <c r="A1473" s="6"/>
      <c r="B1473" s="5"/>
      <c r="C1473" s="169"/>
      <c r="D1473" s="170"/>
      <c r="E1473" s="171"/>
      <c r="G1473" s="6"/>
      <c r="H1473" s="5"/>
      <c r="I1473" s="169"/>
      <c r="J1473" s="170"/>
      <c r="K1473" s="171"/>
    </row>
    <row r="1474" spans="1:11" ht="15" customHeight="1" thickBot="1" x14ac:dyDescent="0.3">
      <c r="A1474" s="6"/>
      <c r="B1474" s="5"/>
      <c r="C1474" s="169" t="e">
        <f>"Cosmetic Code: "&amp;VLOOKUP(E1453,INVENTORY!$A$2:$Q$92,15,FALSE)</f>
        <v>#N/A</v>
      </c>
      <c r="D1474" s="170"/>
      <c r="E1474" s="171"/>
      <c r="G1474" s="6"/>
      <c r="H1474" s="5"/>
      <c r="I1474" s="169" t="e">
        <f>"Cosmetic Code: "&amp;VLOOKUP(K1453,INVENTORY!$A$2:$Q$92,15,FALSE)</f>
        <v>#N/A</v>
      </c>
      <c r="J1474" s="170"/>
      <c r="K1474" s="171"/>
    </row>
    <row r="1475" spans="1:11" ht="15" customHeight="1" x14ac:dyDescent="0.25">
      <c r="A1475" s="6"/>
      <c r="B1475" s="5"/>
      <c r="C1475" s="15"/>
      <c r="D1475" s="16"/>
      <c r="E1475" s="17"/>
      <c r="G1475" s="6"/>
      <c r="H1475" s="5"/>
      <c r="I1475" s="15"/>
      <c r="J1475" s="16"/>
      <c r="K1475" s="17"/>
    </row>
    <row r="1476" spans="1:11" ht="15" customHeight="1" x14ac:dyDescent="0.25">
      <c r="A1476" s="4" t="s">
        <v>3</v>
      </c>
      <c r="B1476" s="14" t="s">
        <v>2</v>
      </c>
      <c r="C1476" s="15"/>
      <c r="D1476" s="16"/>
      <c r="E1476" s="17"/>
      <c r="G1476" s="4" t="s">
        <v>3</v>
      </c>
      <c r="H1476" s="14" t="s">
        <v>2</v>
      </c>
      <c r="I1476" s="15"/>
      <c r="J1476" s="16"/>
      <c r="K1476" s="17"/>
    </row>
    <row r="1477" spans="1:11" ht="15.75" customHeight="1" thickBot="1" x14ac:dyDescent="0.3">
      <c r="A1477" s="12" t="s">
        <v>1</v>
      </c>
      <c r="B1477" s="13" t="s">
        <v>1</v>
      </c>
      <c r="C1477" s="18"/>
      <c r="D1477" s="19"/>
      <c r="E1477" s="20"/>
      <c r="G1477" s="12" t="s">
        <v>1</v>
      </c>
      <c r="H1477" s="13" t="s">
        <v>1</v>
      </c>
      <c r="I1477" s="18"/>
      <c r="J1477" s="19"/>
      <c r="K1477" s="20"/>
    </row>
    <row r="1478" spans="1:11" ht="15.75" thickBot="1" x14ac:dyDescent="0.3">
      <c r="A1478" s="3" t="s">
        <v>0</v>
      </c>
      <c r="B1478" s="2" t="s">
        <v>0</v>
      </c>
      <c r="C1478" s="1"/>
      <c r="D1478" s="172" t="s">
        <v>119</v>
      </c>
      <c r="E1478" s="173"/>
      <c r="G1478" s="3" t="s">
        <v>0</v>
      </c>
      <c r="H1478" s="2" t="s">
        <v>0</v>
      </c>
      <c r="I1478" s="1"/>
      <c r="J1478" s="172" t="s">
        <v>119</v>
      </c>
      <c r="K1478" s="173"/>
    </row>
    <row r="1479" spans="1:11" ht="47.25" customHeight="1" thickBot="1" x14ac:dyDescent="0.3"/>
    <row r="1480" spans="1:11" ht="15" customHeight="1" x14ac:dyDescent="0.25">
      <c r="A1480" s="176" t="s">
        <v>105</v>
      </c>
      <c r="B1480" s="177"/>
      <c r="C1480" s="177"/>
      <c r="D1480" s="177"/>
      <c r="E1480" s="178"/>
      <c r="G1480" s="176" t="s">
        <v>105</v>
      </c>
      <c r="H1480" s="177"/>
      <c r="I1480" s="177"/>
      <c r="J1480" s="177"/>
      <c r="K1480" s="178"/>
    </row>
    <row r="1481" spans="1:11" ht="15.75" customHeight="1" thickBot="1" x14ac:dyDescent="0.3">
      <c r="A1481" s="179"/>
      <c r="B1481" s="180"/>
      <c r="C1481" s="180"/>
      <c r="D1481" s="180"/>
      <c r="E1481" s="181"/>
      <c r="G1481" s="179"/>
      <c r="H1481" s="180"/>
      <c r="I1481" s="180"/>
      <c r="J1481" s="180"/>
      <c r="K1481" s="181"/>
    </row>
    <row r="1482" spans="1:11" ht="15.75" customHeight="1" thickBot="1" x14ac:dyDescent="0.3">
      <c r="A1482" s="11"/>
      <c r="B1482" s="10"/>
      <c r="C1482" s="10"/>
      <c r="D1482" s="33" t="s">
        <v>42</v>
      </c>
      <c r="E1482" s="42">
        <f>'Data-PULLDOWNS'!$B$3*2+E1453</f>
        <v>28</v>
      </c>
      <c r="G1482" s="11"/>
      <c r="H1482" s="10"/>
      <c r="I1482" s="10"/>
      <c r="J1482" s="33" t="s">
        <v>42</v>
      </c>
      <c r="K1482" s="42">
        <f>'Data-PULLDOWNS'!$B$3*3+E1453</f>
        <v>29</v>
      </c>
    </row>
    <row r="1483" spans="1:11" ht="19.5" customHeight="1" x14ac:dyDescent="0.25">
      <c r="A1483" s="34" t="s">
        <v>11</v>
      </c>
      <c r="B1483" s="35" t="s">
        <v>15</v>
      </c>
      <c r="C1483" s="36" t="s">
        <v>12</v>
      </c>
      <c r="D1483" s="37">
        <f ca="1">NOW()</f>
        <v>45945.548046875003</v>
      </c>
      <c r="E1483" s="38"/>
      <c r="G1483" s="34" t="s">
        <v>11</v>
      </c>
      <c r="H1483" s="35" t="s">
        <v>15</v>
      </c>
      <c r="I1483" s="36" t="s">
        <v>12</v>
      </c>
      <c r="J1483" s="37">
        <f ca="1">NOW()</f>
        <v>45945.548046875003</v>
      </c>
      <c r="K1483" s="38"/>
    </row>
    <row r="1484" spans="1:11" ht="15.95" customHeight="1" x14ac:dyDescent="0.25">
      <c r="A1484" s="34" t="s">
        <v>39</v>
      </c>
      <c r="B1484" s="35" t="s">
        <v>103</v>
      </c>
      <c r="C1484" s="39" t="s">
        <v>38</v>
      </c>
      <c r="D1484" s="40" t="e">
        <f>VLOOKUP(E1482,INVENTORY!$A$2:$N$92,10,FALSE)</f>
        <v>#N/A</v>
      </c>
      <c r="E1484" s="38"/>
      <c r="G1484" s="34" t="s">
        <v>39</v>
      </c>
      <c r="H1484" s="35" t="s">
        <v>103</v>
      </c>
      <c r="I1484" s="39" t="s">
        <v>38</v>
      </c>
      <c r="J1484" s="40" t="e">
        <f>VLOOKUP(K1482,INVENTORY!$A$2:$N$92,10,FALSE)</f>
        <v>#N/A</v>
      </c>
      <c r="K1484" s="38"/>
    </row>
    <row r="1485" spans="1:11" ht="15.95" customHeight="1" x14ac:dyDescent="0.25">
      <c r="A1485" s="34" t="str">
        <f>"Make: "</f>
        <v xml:space="preserve">Make: </v>
      </c>
      <c r="B1485" s="35" t="e">
        <f>VLOOKUP(E1482,INVENTORY!$A$2:$N$92,2,FALSE)</f>
        <v>#N/A</v>
      </c>
      <c r="C1485" s="36" t="str">
        <f>"Model: "</f>
        <v xml:space="preserve">Model: </v>
      </c>
      <c r="D1485" s="40" t="e">
        <f>VLOOKUP(E1482,INVENTORY!$A$2:$N$92,3,FALSE)</f>
        <v>#N/A</v>
      </c>
      <c r="E1485" s="38"/>
      <c r="G1485" s="34" t="str">
        <f>"Make: "</f>
        <v xml:space="preserve">Make: </v>
      </c>
      <c r="H1485" s="35" t="e">
        <f>VLOOKUP(K1482,INVENTORY!$A$2:$N$92,2,FALSE)</f>
        <v>#N/A</v>
      </c>
      <c r="I1485" s="36" t="str">
        <f>"Model: "</f>
        <v xml:space="preserve">Model: </v>
      </c>
      <c r="J1485" s="40" t="e">
        <f>VLOOKUP(K1482,INVENTORY!$A$2:$N$92,3,FALSE)</f>
        <v>#N/A</v>
      </c>
      <c r="K1485" s="38"/>
    </row>
    <row r="1486" spans="1:11" ht="15.95" customHeight="1" x14ac:dyDescent="0.25">
      <c r="A1486" s="34" t="str">
        <f>"CPU/Speed: "</f>
        <v xml:space="preserve">CPU/Speed: </v>
      </c>
      <c r="B1486" s="35" t="e">
        <f>VLOOKUP(E1482,INVENTORY!$A$2:$N$92,4,FALSE)&amp;" / "&amp;VLOOKUP(E1482,INVENTORY!$A$2:$N$92,5,FALSE)&amp;"GHz"</f>
        <v>#N/A</v>
      </c>
      <c r="C1486" s="36"/>
      <c r="D1486" s="36" t="str">
        <f>"Memory: "</f>
        <v xml:space="preserve">Memory: </v>
      </c>
      <c r="E1486" s="71" t="e">
        <f>VLOOKUP(E1482,INVENTORY!$A$2:$N$92,6,FALSE)</f>
        <v>#N/A</v>
      </c>
      <c r="G1486" s="34" t="str">
        <f>"CPU/Speed: "</f>
        <v xml:space="preserve">CPU/Speed: </v>
      </c>
      <c r="H1486" s="35" t="e">
        <f>VLOOKUP(K1482,INVENTORY!$A$2:$N$92,4,FALSE)&amp;" / "&amp;VLOOKUP(K1482,INVENTORY!$A$2:$N$92,5,FALSE)&amp;"GHz"</f>
        <v>#N/A</v>
      </c>
      <c r="I1486" s="36"/>
      <c r="J1486" s="36" t="str">
        <f>"Memory: "</f>
        <v xml:space="preserve">Memory: </v>
      </c>
      <c r="K1486" s="71" t="e">
        <f>VLOOKUP(K1482,INVENTORY!$A$2:$N$92,6,FALSE)</f>
        <v>#N/A</v>
      </c>
    </row>
    <row r="1487" spans="1:11" ht="6.95" customHeight="1" x14ac:dyDescent="0.25">
      <c r="A1487" s="6"/>
      <c r="B1487" s="5"/>
      <c r="C1487" s="5"/>
      <c r="D1487" s="5"/>
      <c r="E1487" s="7"/>
      <c r="G1487" s="6"/>
      <c r="H1487" s="5"/>
      <c r="I1487" s="5"/>
      <c r="J1487" s="5"/>
      <c r="K1487" s="7"/>
    </row>
    <row r="1488" spans="1:11" x14ac:dyDescent="0.25">
      <c r="A1488" s="182" t="s">
        <v>10</v>
      </c>
      <c r="B1488" s="183"/>
      <c r="C1488" s="83" t="s">
        <v>1</v>
      </c>
      <c r="D1488" s="83" t="s">
        <v>9</v>
      </c>
      <c r="E1488" s="68" t="s">
        <v>8</v>
      </c>
      <c r="G1488" s="182" t="s">
        <v>10</v>
      </c>
      <c r="H1488" s="183"/>
      <c r="I1488" s="83" t="s">
        <v>1</v>
      </c>
      <c r="J1488" s="83" t="s">
        <v>9</v>
      </c>
      <c r="K1488" s="68" t="s">
        <v>8</v>
      </c>
    </row>
    <row r="1489" spans="1:11" x14ac:dyDescent="0.25">
      <c r="A1489" s="174" t="s">
        <v>96</v>
      </c>
      <c r="B1489" s="175"/>
      <c r="C1489" s="82" t="s">
        <v>13</v>
      </c>
      <c r="D1489" s="9"/>
      <c r="E1489" s="8"/>
      <c r="G1489" s="174" t="s">
        <v>96</v>
      </c>
      <c r="H1489" s="175"/>
      <c r="I1489" s="82" t="s">
        <v>13</v>
      </c>
      <c r="J1489" s="9"/>
      <c r="K1489" s="8"/>
    </row>
    <row r="1490" spans="1:11" x14ac:dyDescent="0.25">
      <c r="A1490" s="174" t="s">
        <v>98</v>
      </c>
      <c r="B1490" s="175"/>
      <c r="C1490" s="82" t="s">
        <v>13</v>
      </c>
      <c r="D1490" s="9"/>
      <c r="E1490" s="8"/>
      <c r="G1490" s="174" t="s">
        <v>98</v>
      </c>
      <c r="H1490" s="175"/>
      <c r="I1490" s="82" t="s">
        <v>13</v>
      </c>
      <c r="J1490" s="9"/>
      <c r="K1490" s="8"/>
    </row>
    <row r="1491" spans="1:11" x14ac:dyDescent="0.25">
      <c r="A1491" s="174" t="s">
        <v>97</v>
      </c>
      <c r="B1491" s="175"/>
      <c r="C1491" s="82" t="s">
        <v>13</v>
      </c>
      <c r="D1491" s="9"/>
      <c r="E1491" s="8"/>
      <c r="G1491" s="174" t="s">
        <v>97</v>
      </c>
      <c r="H1491" s="175"/>
      <c r="I1491" s="82" t="s">
        <v>13</v>
      </c>
      <c r="J1491" s="9"/>
      <c r="K1491" s="8"/>
    </row>
    <row r="1492" spans="1:11" x14ac:dyDescent="0.25">
      <c r="A1492" s="174" t="s">
        <v>7</v>
      </c>
      <c r="B1492" s="175"/>
      <c r="C1492" s="82" t="s">
        <v>13</v>
      </c>
      <c r="D1492" s="9"/>
      <c r="E1492" s="8"/>
      <c r="G1492" s="174" t="s">
        <v>7</v>
      </c>
      <c r="H1492" s="175"/>
      <c r="I1492" s="82" t="s">
        <v>13</v>
      </c>
      <c r="J1492" s="9"/>
      <c r="K1492" s="8"/>
    </row>
    <row r="1493" spans="1:11" x14ac:dyDescent="0.25">
      <c r="A1493" s="174" t="s">
        <v>99</v>
      </c>
      <c r="B1493" s="175"/>
      <c r="C1493" s="82" t="s">
        <v>13</v>
      </c>
      <c r="D1493" s="9"/>
      <c r="E1493" s="8"/>
      <c r="G1493" s="174" t="s">
        <v>99</v>
      </c>
      <c r="H1493" s="175"/>
      <c r="I1493" s="82" t="s">
        <v>13</v>
      </c>
      <c r="J1493" s="9"/>
      <c r="K1493" s="8"/>
    </row>
    <row r="1494" spans="1:11" x14ac:dyDescent="0.25">
      <c r="A1494" s="174" t="s">
        <v>6</v>
      </c>
      <c r="B1494" s="175"/>
      <c r="C1494" s="82" t="s">
        <v>13</v>
      </c>
      <c r="D1494" s="9"/>
      <c r="E1494" s="8"/>
      <c r="G1494" s="174" t="s">
        <v>6</v>
      </c>
      <c r="H1494" s="175"/>
      <c r="I1494" s="82" t="s">
        <v>13</v>
      </c>
      <c r="J1494" s="9"/>
      <c r="K1494" s="8"/>
    </row>
    <row r="1495" spans="1:11" x14ac:dyDescent="0.25">
      <c r="A1495" s="174"/>
      <c r="B1495" s="175"/>
      <c r="C1495" s="82"/>
      <c r="D1495" s="9"/>
      <c r="E1495" s="8"/>
      <c r="G1495" s="174"/>
      <c r="H1495" s="175"/>
      <c r="I1495" s="82"/>
      <c r="J1495" s="9"/>
      <c r="K1495" s="8"/>
    </row>
    <row r="1496" spans="1:11" x14ac:dyDescent="0.25">
      <c r="A1496" s="174"/>
      <c r="B1496" s="175"/>
      <c r="C1496" s="82"/>
      <c r="D1496" s="9"/>
      <c r="E1496" s="8"/>
      <c r="G1496" s="174"/>
      <c r="H1496" s="175"/>
      <c r="I1496" s="82"/>
      <c r="J1496" s="9"/>
      <c r="K1496" s="8"/>
    </row>
    <row r="1497" spans="1:11" ht="15.75" thickBot="1" x14ac:dyDescent="0.3">
      <c r="A1497" s="163" t="s">
        <v>14</v>
      </c>
      <c r="B1497" s="164"/>
      <c r="C1497" s="164"/>
      <c r="D1497" s="164"/>
      <c r="E1497" s="165"/>
      <c r="G1497" s="163" t="s">
        <v>14</v>
      </c>
      <c r="H1497" s="164"/>
      <c r="I1497" s="164"/>
      <c r="J1497" s="164"/>
      <c r="K1497" s="165"/>
    </row>
    <row r="1498" spans="1:11" ht="21.75" customHeight="1" x14ac:dyDescent="0.25">
      <c r="A1498" s="69" t="s">
        <v>101</v>
      </c>
      <c r="B1498" s="69" t="s">
        <v>5</v>
      </c>
      <c r="C1498" s="69" t="s">
        <v>100</v>
      </c>
      <c r="D1498" s="69" t="s">
        <v>108</v>
      </c>
      <c r="E1498" s="69" t="s">
        <v>95</v>
      </c>
      <c r="G1498" s="69" t="s">
        <v>101</v>
      </c>
      <c r="H1498" s="69" t="s">
        <v>5</v>
      </c>
      <c r="I1498" s="69" t="s">
        <v>100</v>
      </c>
      <c r="J1498" s="69" t="s">
        <v>108</v>
      </c>
      <c r="K1498" s="69" t="s">
        <v>95</v>
      </c>
    </row>
    <row r="1499" spans="1:11" ht="15.75" thickBot="1" x14ac:dyDescent="0.3">
      <c r="A1499" s="70"/>
      <c r="B1499" s="70"/>
      <c r="C1499" s="70" t="e">
        <f>VLOOKUP(E1482,INVENTORY!$A$2:$N$92,7,FALSE)</f>
        <v>#N/A</v>
      </c>
      <c r="D1499" s="70" t="e">
        <f>VLOOKUP(E1482,INVENTORY!$A$2:$N$92,8,FALSE)</f>
        <v>#N/A</v>
      </c>
      <c r="E1499" s="70" t="e">
        <f>VLOOKUP(E1482,INVENTORY!$A$2:$N$92,9,FALSE)</f>
        <v>#N/A</v>
      </c>
      <c r="G1499" s="70"/>
      <c r="H1499" s="70"/>
      <c r="I1499" s="70" t="e">
        <f>VLOOKUP(K1482,INVENTORY!$A$2:$N$92,7,FALSE)</f>
        <v>#N/A</v>
      </c>
      <c r="J1499" s="70" t="e">
        <f>VLOOKUP(K1482,INVENTORY!$A$2:$N$92,8,FALSE)</f>
        <v>#N/A</v>
      </c>
      <c r="K1499" s="70" t="e">
        <f>VLOOKUP(K1482,INVENTORY!$A$2:$N$92,9,FALSE)</f>
        <v>#N/A</v>
      </c>
    </row>
    <row r="1500" spans="1:11" ht="15.75" thickBot="1" x14ac:dyDescent="0.3">
      <c r="A1500" s="6"/>
      <c r="B1500" s="5"/>
      <c r="C1500" s="5"/>
      <c r="D1500" s="5"/>
      <c r="E1500" s="7"/>
      <c r="G1500" s="6"/>
      <c r="H1500" s="5"/>
      <c r="I1500" s="5"/>
      <c r="J1500" s="5"/>
      <c r="K1500" s="7"/>
    </row>
    <row r="1501" spans="1:11" ht="18" customHeight="1" thickBot="1" x14ac:dyDescent="0.3">
      <c r="A1501" s="6" t="s">
        <v>4</v>
      </c>
      <c r="B1501" s="5"/>
      <c r="C1501" s="166" t="e">
        <f>"Function Code: "&amp;VLOOKUP(E1482,INVENTORY!$A$2:$Q$92,14,FALSE)</f>
        <v>#N/A</v>
      </c>
      <c r="D1501" s="167"/>
      <c r="E1501" s="168"/>
      <c r="G1501" s="6" t="s">
        <v>4</v>
      </c>
      <c r="H1501" s="5"/>
      <c r="I1501" s="166" t="e">
        <f>"Function Code: "&amp;VLOOKUP(K1482,INVENTORY!$A$2:$Q$92,14,FALSE)</f>
        <v>#N/A</v>
      </c>
      <c r="J1501" s="167"/>
      <c r="K1501" s="168"/>
    </row>
    <row r="1502" spans="1:11" ht="15" customHeight="1" thickBot="1" x14ac:dyDescent="0.3">
      <c r="A1502" s="6"/>
      <c r="B1502" s="5"/>
      <c r="C1502" s="169"/>
      <c r="D1502" s="170"/>
      <c r="E1502" s="171"/>
      <c r="G1502" s="6"/>
      <c r="H1502" s="5"/>
      <c r="I1502" s="169"/>
      <c r="J1502" s="170"/>
      <c r="K1502" s="171"/>
    </row>
    <row r="1503" spans="1:11" ht="15" customHeight="1" thickBot="1" x14ac:dyDescent="0.3">
      <c r="A1503" s="6"/>
      <c r="B1503" s="5"/>
      <c r="C1503" s="169" t="e">
        <f>"Cosmetic Code: "&amp;VLOOKUP(E1482,INVENTORY!$A$2:$Q$92,15,FALSE)</f>
        <v>#N/A</v>
      </c>
      <c r="D1503" s="170"/>
      <c r="E1503" s="171"/>
      <c r="G1503" s="6"/>
      <c r="H1503" s="5"/>
      <c r="I1503" s="169" t="e">
        <f>"Cosmetic Code: "&amp;VLOOKUP(K1482,INVENTORY!$A$2:$Q$92,15,FALSE)</f>
        <v>#N/A</v>
      </c>
      <c r="J1503" s="170"/>
      <c r="K1503" s="171"/>
    </row>
    <row r="1504" spans="1:11" ht="15" customHeight="1" x14ac:dyDescent="0.25">
      <c r="A1504" s="6"/>
      <c r="B1504" s="5"/>
      <c r="C1504" s="15"/>
      <c r="D1504" s="16"/>
      <c r="E1504" s="17"/>
      <c r="G1504" s="6"/>
      <c r="H1504" s="5"/>
      <c r="I1504" s="15"/>
      <c r="J1504" s="16"/>
      <c r="K1504" s="17"/>
    </row>
    <row r="1505" spans="1:11" ht="15" customHeight="1" x14ac:dyDescent="0.25">
      <c r="A1505" s="4" t="s">
        <v>3</v>
      </c>
      <c r="B1505" s="14" t="s">
        <v>2</v>
      </c>
      <c r="C1505" s="15"/>
      <c r="D1505" s="16"/>
      <c r="E1505" s="17"/>
      <c r="G1505" s="4" t="s">
        <v>3</v>
      </c>
      <c r="H1505" s="14" t="s">
        <v>2</v>
      </c>
      <c r="I1505" s="15"/>
      <c r="J1505" s="16"/>
      <c r="K1505" s="17"/>
    </row>
    <row r="1506" spans="1:11" ht="15.75" customHeight="1" thickBot="1" x14ac:dyDescent="0.3">
      <c r="A1506" s="12" t="s">
        <v>1</v>
      </c>
      <c r="B1506" s="13" t="s">
        <v>1</v>
      </c>
      <c r="C1506" s="18"/>
      <c r="D1506" s="19"/>
      <c r="E1506" s="20"/>
      <c r="G1506" s="12" t="s">
        <v>1</v>
      </c>
      <c r="H1506" s="13" t="s">
        <v>1</v>
      </c>
      <c r="I1506" s="18"/>
      <c r="J1506" s="19"/>
      <c r="K1506" s="20"/>
    </row>
    <row r="1507" spans="1:11" ht="15.75" thickBot="1" x14ac:dyDescent="0.3">
      <c r="A1507" s="3" t="s">
        <v>0</v>
      </c>
      <c r="B1507" s="2" t="s">
        <v>0</v>
      </c>
      <c r="C1507" s="1"/>
      <c r="D1507" s="172" t="s">
        <v>119</v>
      </c>
      <c r="E1507" s="173"/>
      <c r="G1507" s="3" t="s">
        <v>0</v>
      </c>
      <c r="H1507" s="2" t="s">
        <v>0</v>
      </c>
      <c r="I1507" s="1"/>
      <c r="J1507" s="172" t="s">
        <v>119</v>
      </c>
      <c r="K1507" s="173"/>
    </row>
    <row r="1508" spans="1:11" ht="15.75" thickBot="1" x14ac:dyDescent="0.3"/>
    <row r="1509" spans="1:11" ht="15" customHeight="1" x14ac:dyDescent="0.25">
      <c r="A1509" s="176" t="s">
        <v>105</v>
      </c>
      <c r="B1509" s="177"/>
      <c r="C1509" s="177"/>
      <c r="D1509" s="177"/>
      <c r="E1509" s="178"/>
      <c r="G1509" s="176" t="s">
        <v>105</v>
      </c>
      <c r="H1509" s="177"/>
      <c r="I1509" s="177"/>
      <c r="J1509" s="177"/>
      <c r="K1509" s="178"/>
    </row>
    <row r="1510" spans="1:11" ht="15.75" customHeight="1" thickBot="1" x14ac:dyDescent="0.3">
      <c r="A1510" s="179"/>
      <c r="B1510" s="180"/>
      <c r="C1510" s="180"/>
      <c r="D1510" s="180"/>
      <c r="E1510" s="181"/>
      <c r="G1510" s="179"/>
      <c r="H1510" s="180"/>
      <c r="I1510" s="180"/>
      <c r="J1510" s="180"/>
      <c r="K1510" s="181"/>
    </row>
    <row r="1511" spans="1:11" ht="15.75" customHeight="1" thickBot="1" x14ac:dyDescent="0.3">
      <c r="A1511" s="11"/>
      <c r="B1511" s="10"/>
      <c r="C1511" s="10"/>
      <c r="D1511" s="33" t="s">
        <v>42</v>
      </c>
      <c r="E1511" s="42">
        <f>E1453+1</f>
        <v>27</v>
      </c>
      <c r="G1511" s="11"/>
      <c r="H1511" s="10"/>
      <c r="I1511" s="10"/>
      <c r="J1511" s="33" t="s">
        <v>42</v>
      </c>
      <c r="K1511" s="42">
        <f>'Data-PULLDOWNS'!$B$3+E1511</f>
        <v>28</v>
      </c>
    </row>
    <row r="1512" spans="1:11" ht="19.5" customHeight="1" x14ac:dyDescent="0.25">
      <c r="A1512" s="34" t="s">
        <v>11</v>
      </c>
      <c r="B1512" s="35" t="s">
        <v>15</v>
      </c>
      <c r="C1512" s="36" t="s">
        <v>12</v>
      </c>
      <c r="D1512" s="37">
        <f ca="1">NOW()</f>
        <v>45945.548046875003</v>
      </c>
      <c r="E1512" s="38"/>
      <c r="G1512" s="34" t="s">
        <v>11</v>
      </c>
      <c r="H1512" s="35" t="s">
        <v>15</v>
      </c>
      <c r="I1512" s="36" t="s">
        <v>12</v>
      </c>
      <c r="J1512" s="37">
        <f ca="1">NOW()</f>
        <v>45945.548046875003</v>
      </c>
      <c r="K1512" s="38"/>
    </row>
    <row r="1513" spans="1:11" ht="15.95" customHeight="1" x14ac:dyDescent="0.25">
      <c r="A1513" s="34" t="s">
        <v>39</v>
      </c>
      <c r="B1513" s="35" t="s">
        <v>103</v>
      </c>
      <c r="C1513" s="39" t="s">
        <v>38</v>
      </c>
      <c r="D1513" s="40" t="e">
        <f>VLOOKUP(E1511,INVENTORY!$A$2:$N$92,10,FALSE)</f>
        <v>#N/A</v>
      </c>
      <c r="E1513" s="38"/>
      <c r="G1513" s="34" t="s">
        <v>39</v>
      </c>
      <c r="H1513" s="35" t="s">
        <v>103</v>
      </c>
      <c r="I1513" s="39" t="s">
        <v>38</v>
      </c>
      <c r="J1513" s="40" t="e">
        <f>VLOOKUP(K1511,INVENTORY!$A$2:$N$92,10,FALSE)</f>
        <v>#N/A</v>
      </c>
      <c r="K1513" s="38"/>
    </row>
    <row r="1514" spans="1:11" ht="15.95" customHeight="1" x14ac:dyDescent="0.25">
      <c r="A1514" s="34" t="str">
        <f>"Make: "</f>
        <v xml:space="preserve">Make: </v>
      </c>
      <c r="B1514" s="35" t="e">
        <f>VLOOKUP(E1511,INVENTORY!$A$2:$N$92,2,FALSE)</f>
        <v>#N/A</v>
      </c>
      <c r="C1514" s="36" t="str">
        <f>"Model: "</f>
        <v xml:space="preserve">Model: </v>
      </c>
      <c r="D1514" s="40" t="e">
        <f>VLOOKUP(E1511,INVENTORY!$A$2:$N$92,3,FALSE)</f>
        <v>#N/A</v>
      </c>
      <c r="E1514" s="38"/>
      <c r="G1514" s="34" t="str">
        <f>"Make: "</f>
        <v xml:space="preserve">Make: </v>
      </c>
      <c r="H1514" s="35" t="e">
        <f>VLOOKUP(K1511,INVENTORY!$A$2:$N$92,2,FALSE)</f>
        <v>#N/A</v>
      </c>
      <c r="I1514" s="36" t="str">
        <f>"Model: "</f>
        <v xml:space="preserve">Model: </v>
      </c>
      <c r="J1514" s="40" t="e">
        <f>VLOOKUP(K1511,INVENTORY!$A$2:$N$92,3,FALSE)</f>
        <v>#N/A</v>
      </c>
      <c r="K1514" s="38"/>
    </row>
    <row r="1515" spans="1:11" ht="15.95" customHeight="1" x14ac:dyDescent="0.25">
      <c r="A1515" s="34" t="str">
        <f>"CPU/Speed: "</f>
        <v xml:space="preserve">CPU/Speed: </v>
      </c>
      <c r="B1515" s="35" t="e">
        <f>VLOOKUP(E1511,INVENTORY!$A$2:$N$92,4,FALSE)&amp;" / "&amp;VLOOKUP(E1511,INVENTORY!$A$2:$N$92,5,FALSE)&amp;"GHz"</f>
        <v>#N/A</v>
      </c>
      <c r="C1515" s="36"/>
      <c r="D1515" s="36" t="str">
        <f>"Memory: "</f>
        <v xml:space="preserve">Memory: </v>
      </c>
      <c r="E1515" s="41" t="e">
        <f>VLOOKUP(E1511,INVENTORY!$A$2:$N$92,6,FALSE)</f>
        <v>#N/A</v>
      </c>
      <c r="G1515" s="34" t="str">
        <f>"CPU/Speed: "</f>
        <v xml:space="preserve">CPU/Speed: </v>
      </c>
      <c r="H1515" s="35" t="e">
        <f>VLOOKUP(K1511,INVENTORY!$A$2:$N$92,4,FALSE)&amp;" / "&amp;VLOOKUP(K1511,INVENTORY!$A$2:$N$92,5,FALSE)&amp;"GHz"</f>
        <v>#N/A</v>
      </c>
      <c r="I1515" s="36"/>
      <c r="J1515" s="36" t="str">
        <f>"Memory: "</f>
        <v xml:space="preserve">Memory: </v>
      </c>
      <c r="K1515" s="71" t="e">
        <f>VLOOKUP(K1511,INVENTORY!$A$2:$N$92,6,FALSE)</f>
        <v>#N/A</v>
      </c>
    </row>
    <row r="1516" spans="1:11" ht="6.95" customHeight="1" x14ac:dyDescent="0.25">
      <c r="A1516" s="6"/>
      <c r="B1516" s="5"/>
      <c r="C1516" s="5"/>
      <c r="D1516" s="5"/>
      <c r="E1516" s="7"/>
      <c r="G1516" s="6"/>
      <c r="H1516" s="5"/>
      <c r="I1516" s="5"/>
      <c r="J1516" s="5"/>
      <c r="K1516" s="7"/>
    </row>
    <row r="1517" spans="1:11" x14ac:dyDescent="0.25">
      <c r="A1517" s="182" t="s">
        <v>10</v>
      </c>
      <c r="B1517" s="183"/>
      <c r="C1517" s="83" t="s">
        <v>1</v>
      </c>
      <c r="D1517" s="83" t="s">
        <v>9</v>
      </c>
      <c r="E1517" s="68" t="s">
        <v>8</v>
      </c>
      <c r="G1517" s="182" t="s">
        <v>10</v>
      </c>
      <c r="H1517" s="183"/>
      <c r="I1517" s="83" t="s">
        <v>1</v>
      </c>
      <c r="J1517" s="83" t="s">
        <v>9</v>
      </c>
      <c r="K1517" s="68" t="s">
        <v>8</v>
      </c>
    </row>
    <row r="1518" spans="1:11" x14ac:dyDescent="0.25">
      <c r="A1518" s="174" t="s">
        <v>96</v>
      </c>
      <c r="B1518" s="175"/>
      <c r="C1518" s="82" t="s">
        <v>13</v>
      </c>
      <c r="D1518" s="9"/>
      <c r="E1518" s="8"/>
      <c r="G1518" s="174" t="s">
        <v>96</v>
      </c>
      <c r="H1518" s="175"/>
      <c r="I1518" s="82" t="s">
        <v>13</v>
      </c>
      <c r="J1518" s="9"/>
      <c r="K1518" s="8"/>
    </row>
    <row r="1519" spans="1:11" x14ac:dyDescent="0.25">
      <c r="A1519" s="174" t="s">
        <v>98</v>
      </c>
      <c r="B1519" s="175"/>
      <c r="C1519" s="82" t="s">
        <v>13</v>
      </c>
      <c r="D1519" s="9"/>
      <c r="E1519" s="8"/>
      <c r="G1519" s="174" t="s">
        <v>98</v>
      </c>
      <c r="H1519" s="175"/>
      <c r="I1519" s="82" t="s">
        <v>13</v>
      </c>
      <c r="J1519" s="9"/>
      <c r="K1519" s="8"/>
    </row>
    <row r="1520" spans="1:11" x14ac:dyDescent="0.25">
      <c r="A1520" s="174" t="s">
        <v>97</v>
      </c>
      <c r="B1520" s="175"/>
      <c r="C1520" s="82" t="s">
        <v>13</v>
      </c>
      <c r="D1520" s="9"/>
      <c r="E1520" s="8"/>
      <c r="G1520" s="174" t="s">
        <v>97</v>
      </c>
      <c r="H1520" s="175"/>
      <c r="I1520" s="82" t="s">
        <v>13</v>
      </c>
      <c r="J1520" s="9"/>
      <c r="K1520" s="8"/>
    </row>
    <row r="1521" spans="1:11" x14ac:dyDescent="0.25">
      <c r="A1521" s="174" t="s">
        <v>7</v>
      </c>
      <c r="B1521" s="175"/>
      <c r="C1521" s="82" t="s">
        <v>13</v>
      </c>
      <c r="D1521" s="9"/>
      <c r="E1521" s="8"/>
      <c r="G1521" s="174" t="s">
        <v>7</v>
      </c>
      <c r="H1521" s="175"/>
      <c r="I1521" s="82" t="s">
        <v>13</v>
      </c>
      <c r="J1521" s="9"/>
      <c r="K1521" s="8"/>
    </row>
    <row r="1522" spans="1:11" x14ac:dyDescent="0.25">
      <c r="A1522" s="174" t="s">
        <v>99</v>
      </c>
      <c r="B1522" s="175"/>
      <c r="C1522" s="82" t="s">
        <v>13</v>
      </c>
      <c r="D1522" s="9"/>
      <c r="E1522" s="8"/>
      <c r="G1522" s="174" t="s">
        <v>99</v>
      </c>
      <c r="H1522" s="175"/>
      <c r="I1522" s="82" t="s">
        <v>13</v>
      </c>
      <c r="J1522" s="9"/>
      <c r="K1522" s="8"/>
    </row>
    <row r="1523" spans="1:11" x14ac:dyDescent="0.25">
      <c r="A1523" s="174" t="s">
        <v>6</v>
      </c>
      <c r="B1523" s="175"/>
      <c r="C1523" s="82" t="s">
        <v>13</v>
      </c>
      <c r="D1523" s="9"/>
      <c r="E1523" s="8"/>
      <c r="G1523" s="174" t="s">
        <v>6</v>
      </c>
      <c r="H1523" s="175"/>
      <c r="I1523" s="82" t="s">
        <v>13</v>
      </c>
      <c r="J1523" s="9"/>
      <c r="K1523" s="8"/>
    </row>
    <row r="1524" spans="1:11" x14ac:dyDescent="0.25">
      <c r="A1524" s="174"/>
      <c r="B1524" s="175"/>
      <c r="C1524" s="82"/>
      <c r="D1524" s="9"/>
      <c r="E1524" s="8"/>
      <c r="G1524" s="174"/>
      <c r="H1524" s="175"/>
      <c r="I1524" s="82"/>
      <c r="J1524" s="9"/>
      <c r="K1524" s="8"/>
    </row>
    <row r="1525" spans="1:11" x14ac:dyDescent="0.25">
      <c r="A1525" s="174"/>
      <c r="B1525" s="175"/>
      <c r="C1525" s="82"/>
      <c r="D1525" s="9"/>
      <c r="E1525" s="8"/>
      <c r="G1525" s="174"/>
      <c r="H1525" s="175"/>
      <c r="I1525" s="82"/>
      <c r="J1525" s="9"/>
      <c r="K1525" s="8"/>
    </row>
    <row r="1526" spans="1:11" ht="15.75" thickBot="1" x14ac:dyDescent="0.3">
      <c r="A1526" s="163" t="s">
        <v>14</v>
      </c>
      <c r="B1526" s="164"/>
      <c r="C1526" s="164"/>
      <c r="D1526" s="164"/>
      <c r="E1526" s="165"/>
      <c r="G1526" s="163" t="s">
        <v>14</v>
      </c>
      <c r="H1526" s="164"/>
      <c r="I1526" s="164"/>
      <c r="J1526" s="164"/>
      <c r="K1526" s="165"/>
    </row>
    <row r="1527" spans="1:11" ht="21.75" customHeight="1" x14ac:dyDescent="0.25">
      <c r="A1527" s="69" t="s">
        <v>101</v>
      </c>
      <c r="B1527" s="69" t="s">
        <v>5</v>
      </c>
      <c r="C1527" s="69" t="s">
        <v>100</v>
      </c>
      <c r="D1527" s="69" t="s">
        <v>108</v>
      </c>
      <c r="E1527" s="69" t="s">
        <v>95</v>
      </c>
      <c r="G1527" s="69" t="s">
        <v>101</v>
      </c>
      <c r="H1527" s="69" t="s">
        <v>5</v>
      </c>
      <c r="I1527" s="69" t="s">
        <v>100</v>
      </c>
      <c r="J1527" s="69" t="s">
        <v>108</v>
      </c>
      <c r="K1527" s="69" t="s">
        <v>95</v>
      </c>
    </row>
    <row r="1528" spans="1:11" ht="15.75" thickBot="1" x14ac:dyDescent="0.3">
      <c r="A1528" s="70"/>
      <c r="B1528" s="70"/>
      <c r="C1528" s="70" t="e">
        <f>VLOOKUP(E1511,INVENTORY!$A$2:$N$92,7,FALSE)</f>
        <v>#N/A</v>
      </c>
      <c r="D1528" s="70" t="e">
        <f>VLOOKUP(E1511,INVENTORY!$A$2:$N$92,8,FALSE)</f>
        <v>#N/A</v>
      </c>
      <c r="E1528" s="70" t="e">
        <f>VLOOKUP(E1511,INVENTORY!$A$2:$N$92,9,FALSE)</f>
        <v>#N/A</v>
      </c>
      <c r="G1528" s="70"/>
      <c r="H1528" s="70"/>
      <c r="I1528" s="70" t="e">
        <f>VLOOKUP(K1511,INVENTORY!$A$2:$N$92,7,FALSE)</f>
        <v>#N/A</v>
      </c>
      <c r="J1528" s="70" t="e">
        <f>VLOOKUP(K1511,INVENTORY!$A$2:$N$92,8,FALSE)</f>
        <v>#N/A</v>
      </c>
      <c r="K1528" s="70" t="e">
        <f>VLOOKUP(K1511,INVENTORY!$A$2:$N$92,9,FALSE)</f>
        <v>#N/A</v>
      </c>
    </row>
    <row r="1529" spans="1:11" ht="15.75" thickBot="1" x14ac:dyDescent="0.3">
      <c r="A1529" s="6"/>
      <c r="B1529" s="5"/>
      <c r="C1529" s="5"/>
      <c r="D1529" s="5"/>
      <c r="E1529" s="7"/>
      <c r="G1529" s="6"/>
      <c r="H1529" s="5"/>
      <c r="I1529" s="5"/>
      <c r="J1529" s="5"/>
      <c r="K1529" s="7"/>
    </row>
    <row r="1530" spans="1:11" ht="18" customHeight="1" thickBot="1" x14ac:dyDescent="0.3">
      <c r="A1530" s="6" t="s">
        <v>4</v>
      </c>
      <c r="B1530" s="5"/>
      <c r="C1530" s="166" t="e">
        <f>"Function Code: "&amp;VLOOKUP(E1511,INVENTORY!$A$2:$Q$92,14,FALSE)</f>
        <v>#N/A</v>
      </c>
      <c r="D1530" s="167"/>
      <c r="E1530" s="168"/>
      <c r="G1530" s="6" t="s">
        <v>4</v>
      </c>
      <c r="H1530" s="5"/>
      <c r="I1530" s="166" t="e">
        <f>"Function Code: "&amp;VLOOKUP(K1511,INVENTORY!$A$2:$Q$92,14,FALSE)</f>
        <v>#N/A</v>
      </c>
      <c r="J1530" s="167"/>
      <c r="K1530" s="168"/>
    </row>
    <row r="1531" spans="1:11" ht="15" customHeight="1" thickBot="1" x14ac:dyDescent="0.3">
      <c r="A1531" s="6"/>
      <c r="B1531" s="5"/>
      <c r="C1531" s="169"/>
      <c r="D1531" s="170"/>
      <c r="E1531" s="171"/>
      <c r="G1531" s="6"/>
      <c r="H1531" s="5"/>
      <c r="I1531" s="169"/>
      <c r="J1531" s="170"/>
      <c r="K1531" s="171"/>
    </row>
    <row r="1532" spans="1:11" ht="15" customHeight="1" thickBot="1" x14ac:dyDescent="0.3">
      <c r="A1532" s="6"/>
      <c r="B1532" s="5"/>
      <c r="C1532" s="169" t="e">
        <f>"Cosmetic Code: "&amp;VLOOKUP(E1511,INVENTORY!$A$2:$Q$92,15,FALSE)</f>
        <v>#N/A</v>
      </c>
      <c r="D1532" s="170"/>
      <c r="E1532" s="171"/>
      <c r="G1532" s="6"/>
      <c r="H1532" s="5"/>
      <c r="I1532" s="169" t="e">
        <f>"Cosmetic Code: "&amp;VLOOKUP(K1511,INVENTORY!$A$2:$Q$92,15,FALSE)</f>
        <v>#N/A</v>
      </c>
      <c r="J1532" s="170"/>
      <c r="K1532" s="171"/>
    </row>
    <row r="1533" spans="1:11" ht="15" customHeight="1" x14ac:dyDescent="0.25">
      <c r="A1533" s="6"/>
      <c r="B1533" s="5"/>
      <c r="C1533" s="15"/>
      <c r="D1533" s="16"/>
      <c r="E1533" s="17"/>
      <c r="G1533" s="6"/>
      <c r="H1533" s="5"/>
      <c r="I1533" s="15"/>
      <c r="J1533" s="16"/>
      <c r="K1533" s="17"/>
    </row>
    <row r="1534" spans="1:11" ht="15" customHeight="1" x14ac:dyDescent="0.25">
      <c r="A1534" s="4" t="s">
        <v>3</v>
      </c>
      <c r="B1534" s="14" t="s">
        <v>2</v>
      </c>
      <c r="C1534" s="15"/>
      <c r="D1534" s="16"/>
      <c r="E1534" s="17"/>
      <c r="G1534" s="4" t="s">
        <v>3</v>
      </c>
      <c r="H1534" s="14" t="s">
        <v>2</v>
      </c>
      <c r="I1534" s="15"/>
      <c r="J1534" s="16"/>
      <c r="K1534" s="17"/>
    </row>
    <row r="1535" spans="1:11" ht="15.75" customHeight="1" thickBot="1" x14ac:dyDescent="0.3">
      <c r="A1535" s="12" t="s">
        <v>1</v>
      </c>
      <c r="B1535" s="13" t="s">
        <v>1</v>
      </c>
      <c r="C1535" s="18"/>
      <c r="D1535" s="19"/>
      <c r="E1535" s="20"/>
      <c r="G1535" s="12" t="s">
        <v>1</v>
      </c>
      <c r="H1535" s="13" t="s">
        <v>1</v>
      </c>
      <c r="I1535" s="18"/>
      <c r="J1535" s="19"/>
      <c r="K1535" s="20"/>
    </row>
    <row r="1536" spans="1:11" ht="15.75" thickBot="1" x14ac:dyDescent="0.3">
      <c r="A1536" s="3" t="s">
        <v>0</v>
      </c>
      <c r="B1536" s="2" t="s">
        <v>0</v>
      </c>
      <c r="C1536" s="1"/>
      <c r="D1536" s="172" t="s">
        <v>119</v>
      </c>
      <c r="E1536" s="173"/>
      <c r="G1536" s="3" t="s">
        <v>0</v>
      </c>
      <c r="H1536" s="2" t="s">
        <v>0</v>
      </c>
      <c r="I1536" s="1"/>
      <c r="J1536" s="172" t="s">
        <v>119</v>
      </c>
      <c r="K1536" s="173"/>
    </row>
    <row r="1537" spans="1:11" ht="47.25" customHeight="1" thickBot="1" x14ac:dyDescent="0.3"/>
    <row r="1538" spans="1:11" ht="15" customHeight="1" x14ac:dyDescent="0.25">
      <c r="A1538" s="176" t="s">
        <v>105</v>
      </c>
      <c r="B1538" s="177"/>
      <c r="C1538" s="177"/>
      <c r="D1538" s="177"/>
      <c r="E1538" s="178"/>
      <c r="G1538" s="176" t="s">
        <v>105</v>
      </c>
      <c r="H1538" s="177"/>
      <c r="I1538" s="177"/>
      <c r="J1538" s="177"/>
      <c r="K1538" s="178"/>
    </row>
    <row r="1539" spans="1:11" ht="15.75" customHeight="1" thickBot="1" x14ac:dyDescent="0.3">
      <c r="A1539" s="179"/>
      <c r="B1539" s="180"/>
      <c r="C1539" s="180"/>
      <c r="D1539" s="180"/>
      <c r="E1539" s="181"/>
      <c r="G1539" s="179"/>
      <c r="H1539" s="180"/>
      <c r="I1539" s="180"/>
      <c r="J1539" s="180"/>
      <c r="K1539" s="181"/>
    </row>
    <row r="1540" spans="1:11" ht="15.75" customHeight="1" thickBot="1" x14ac:dyDescent="0.3">
      <c r="A1540" s="11"/>
      <c r="B1540" s="10"/>
      <c r="C1540" s="10"/>
      <c r="D1540" s="33" t="s">
        <v>42</v>
      </c>
      <c r="E1540" s="42">
        <f>'Data-PULLDOWNS'!$B$3*2+E1511</f>
        <v>29</v>
      </c>
      <c r="G1540" s="11"/>
      <c r="H1540" s="10"/>
      <c r="I1540" s="10"/>
      <c r="J1540" s="33" t="s">
        <v>42</v>
      </c>
      <c r="K1540" s="42">
        <f>'Data-PULLDOWNS'!$B$3*3+E1511</f>
        <v>30</v>
      </c>
    </row>
    <row r="1541" spans="1:11" ht="19.5" customHeight="1" x14ac:dyDescent="0.25">
      <c r="A1541" s="34" t="s">
        <v>11</v>
      </c>
      <c r="B1541" s="35" t="s">
        <v>15</v>
      </c>
      <c r="C1541" s="36" t="s">
        <v>12</v>
      </c>
      <c r="D1541" s="37">
        <f ca="1">NOW()</f>
        <v>45945.548046875003</v>
      </c>
      <c r="E1541" s="38"/>
      <c r="G1541" s="34" t="s">
        <v>11</v>
      </c>
      <c r="H1541" s="35" t="s">
        <v>15</v>
      </c>
      <c r="I1541" s="36" t="s">
        <v>12</v>
      </c>
      <c r="J1541" s="37">
        <f ca="1">NOW()</f>
        <v>45945.548046875003</v>
      </c>
      <c r="K1541" s="38"/>
    </row>
    <row r="1542" spans="1:11" ht="15.95" customHeight="1" x14ac:dyDescent="0.25">
      <c r="A1542" s="34" t="s">
        <v>39</v>
      </c>
      <c r="B1542" s="35" t="s">
        <v>103</v>
      </c>
      <c r="C1542" s="39" t="s">
        <v>38</v>
      </c>
      <c r="D1542" s="40" t="e">
        <f>VLOOKUP(E1540,INVENTORY!$A$2:$N$92,10,FALSE)</f>
        <v>#N/A</v>
      </c>
      <c r="E1542" s="38"/>
      <c r="G1542" s="34" t="s">
        <v>39</v>
      </c>
      <c r="H1542" s="35" t="s">
        <v>103</v>
      </c>
      <c r="I1542" s="39" t="s">
        <v>38</v>
      </c>
      <c r="J1542" s="40" t="e">
        <f>VLOOKUP(K1540,INVENTORY!$A$2:$N$92,10,FALSE)</f>
        <v>#N/A</v>
      </c>
      <c r="K1542" s="38"/>
    </row>
    <row r="1543" spans="1:11" ht="15.95" customHeight="1" x14ac:dyDescent="0.25">
      <c r="A1543" s="34" t="str">
        <f>"Make: "</f>
        <v xml:space="preserve">Make: </v>
      </c>
      <c r="B1543" s="35" t="e">
        <f>VLOOKUP(E1540,INVENTORY!$A$2:$N$92,2,FALSE)</f>
        <v>#N/A</v>
      </c>
      <c r="C1543" s="36" t="str">
        <f>"Model: "</f>
        <v xml:space="preserve">Model: </v>
      </c>
      <c r="D1543" s="40" t="e">
        <f>VLOOKUP(E1540,INVENTORY!$A$2:$N$92,3,FALSE)</f>
        <v>#N/A</v>
      </c>
      <c r="E1543" s="38"/>
      <c r="G1543" s="34" t="str">
        <f>"Make: "</f>
        <v xml:space="preserve">Make: </v>
      </c>
      <c r="H1543" s="35" t="e">
        <f>VLOOKUP(K1540,INVENTORY!$A$2:$N$92,2,FALSE)</f>
        <v>#N/A</v>
      </c>
      <c r="I1543" s="36" t="str">
        <f>"Model: "</f>
        <v xml:space="preserve">Model: </v>
      </c>
      <c r="J1543" s="40" t="e">
        <f>VLOOKUP(K1540,INVENTORY!$A$2:$N$92,3,FALSE)</f>
        <v>#N/A</v>
      </c>
      <c r="K1543" s="38"/>
    </row>
    <row r="1544" spans="1:11" ht="15.95" customHeight="1" x14ac:dyDescent="0.25">
      <c r="A1544" s="34" t="str">
        <f>"CPU/Speed: "</f>
        <v xml:space="preserve">CPU/Speed: </v>
      </c>
      <c r="B1544" s="35" t="e">
        <f>VLOOKUP(E1540,INVENTORY!$A$2:$N$92,4,FALSE)&amp;" / "&amp;VLOOKUP(E1540,INVENTORY!$A$2:$N$92,5,FALSE)&amp;"GHz"</f>
        <v>#N/A</v>
      </c>
      <c r="C1544" s="36"/>
      <c r="D1544" s="36" t="str">
        <f>"Memory: "</f>
        <v xml:space="preserve">Memory: </v>
      </c>
      <c r="E1544" s="71" t="e">
        <f>VLOOKUP(E1540,INVENTORY!$A$2:$N$92,6,FALSE)</f>
        <v>#N/A</v>
      </c>
      <c r="G1544" s="34" t="str">
        <f>"CPU/Speed: "</f>
        <v xml:space="preserve">CPU/Speed: </v>
      </c>
      <c r="H1544" s="35" t="e">
        <f>VLOOKUP(K1540,INVENTORY!$A$2:$N$92,4,FALSE)&amp;" / "&amp;VLOOKUP(K1540,INVENTORY!$A$2:$N$92,5,FALSE)&amp;"GHz"</f>
        <v>#N/A</v>
      </c>
      <c r="I1544" s="36"/>
      <c r="J1544" s="36" t="str">
        <f>"Memory: "</f>
        <v xml:space="preserve">Memory: </v>
      </c>
      <c r="K1544" s="71" t="e">
        <f>VLOOKUP(K1540,INVENTORY!$A$2:$N$92,6,FALSE)</f>
        <v>#N/A</v>
      </c>
    </row>
    <row r="1545" spans="1:11" ht="6.95" customHeight="1" x14ac:dyDescent="0.25">
      <c r="A1545" s="6"/>
      <c r="B1545" s="5"/>
      <c r="C1545" s="5"/>
      <c r="D1545" s="5"/>
      <c r="E1545" s="7"/>
      <c r="G1545" s="6"/>
      <c r="H1545" s="5"/>
      <c r="I1545" s="5"/>
      <c r="J1545" s="5"/>
      <c r="K1545" s="7"/>
    </row>
    <row r="1546" spans="1:11" x14ac:dyDescent="0.25">
      <c r="A1546" s="182" t="s">
        <v>10</v>
      </c>
      <c r="B1546" s="183"/>
      <c r="C1546" s="83" t="s">
        <v>1</v>
      </c>
      <c r="D1546" s="83" t="s">
        <v>9</v>
      </c>
      <c r="E1546" s="68" t="s">
        <v>8</v>
      </c>
      <c r="G1546" s="182" t="s">
        <v>10</v>
      </c>
      <c r="H1546" s="183"/>
      <c r="I1546" s="83" t="s">
        <v>1</v>
      </c>
      <c r="J1546" s="83" t="s">
        <v>9</v>
      </c>
      <c r="K1546" s="68" t="s">
        <v>8</v>
      </c>
    </row>
    <row r="1547" spans="1:11" x14ac:dyDescent="0.25">
      <c r="A1547" s="174" t="s">
        <v>96</v>
      </c>
      <c r="B1547" s="175"/>
      <c r="C1547" s="82" t="s">
        <v>13</v>
      </c>
      <c r="D1547" s="9"/>
      <c r="E1547" s="8"/>
      <c r="G1547" s="174" t="s">
        <v>96</v>
      </c>
      <c r="H1547" s="175"/>
      <c r="I1547" s="82" t="s">
        <v>13</v>
      </c>
      <c r="J1547" s="9"/>
      <c r="K1547" s="8"/>
    </row>
    <row r="1548" spans="1:11" x14ac:dyDescent="0.25">
      <c r="A1548" s="174" t="s">
        <v>98</v>
      </c>
      <c r="B1548" s="175"/>
      <c r="C1548" s="82" t="s">
        <v>13</v>
      </c>
      <c r="D1548" s="9"/>
      <c r="E1548" s="8"/>
      <c r="G1548" s="174" t="s">
        <v>98</v>
      </c>
      <c r="H1548" s="175"/>
      <c r="I1548" s="82" t="s">
        <v>13</v>
      </c>
      <c r="J1548" s="9"/>
      <c r="K1548" s="8"/>
    </row>
    <row r="1549" spans="1:11" x14ac:dyDescent="0.25">
      <c r="A1549" s="174" t="s">
        <v>97</v>
      </c>
      <c r="B1549" s="175"/>
      <c r="C1549" s="82" t="s">
        <v>13</v>
      </c>
      <c r="D1549" s="9"/>
      <c r="E1549" s="8"/>
      <c r="G1549" s="174" t="s">
        <v>97</v>
      </c>
      <c r="H1549" s="175"/>
      <c r="I1549" s="82" t="s">
        <v>13</v>
      </c>
      <c r="J1549" s="9"/>
      <c r="K1549" s="8"/>
    </row>
    <row r="1550" spans="1:11" x14ac:dyDescent="0.25">
      <c r="A1550" s="174" t="s">
        <v>7</v>
      </c>
      <c r="B1550" s="175"/>
      <c r="C1550" s="82" t="s">
        <v>13</v>
      </c>
      <c r="D1550" s="9"/>
      <c r="E1550" s="8"/>
      <c r="G1550" s="174" t="s">
        <v>7</v>
      </c>
      <c r="H1550" s="175"/>
      <c r="I1550" s="82" t="s">
        <v>13</v>
      </c>
      <c r="J1550" s="9"/>
      <c r="K1550" s="8"/>
    </row>
    <row r="1551" spans="1:11" x14ac:dyDescent="0.25">
      <c r="A1551" s="174" t="s">
        <v>99</v>
      </c>
      <c r="B1551" s="175"/>
      <c r="C1551" s="82" t="s">
        <v>13</v>
      </c>
      <c r="D1551" s="9"/>
      <c r="E1551" s="8"/>
      <c r="G1551" s="174" t="s">
        <v>99</v>
      </c>
      <c r="H1551" s="175"/>
      <c r="I1551" s="82" t="s">
        <v>13</v>
      </c>
      <c r="J1551" s="9"/>
      <c r="K1551" s="8"/>
    </row>
    <row r="1552" spans="1:11" x14ac:dyDescent="0.25">
      <c r="A1552" s="174" t="s">
        <v>6</v>
      </c>
      <c r="B1552" s="175"/>
      <c r="C1552" s="82" t="s">
        <v>13</v>
      </c>
      <c r="D1552" s="9"/>
      <c r="E1552" s="8"/>
      <c r="G1552" s="174" t="s">
        <v>6</v>
      </c>
      <c r="H1552" s="175"/>
      <c r="I1552" s="82" t="s">
        <v>13</v>
      </c>
      <c r="J1552" s="9"/>
      <c r="K1552" s="8"/>
    </row>
    <row r="1553" spans="1:11" x14ac:dyDescent="0.25">
      <c r="A1553" s="174"/>
      <c r="B1553" s="175"/>
      <c r="C1553" s="82"/>
      <c r="D1553" s="9"/>
      <c r="E1553" s="8"/>
      <c r="G1553" s="174"/>
      <c r="H1553" s="175"/>
      <c r="I1553" s="82"/>
      <c r="J1553" s="9"/>
      <c r="K1553" s="8"/>
    </row>
    <row r="1554" spans="1:11" x14ac:dyDescent="0.25">
      <c r="A1554" s="174"/>
      <c r="B1554" s="175"/>
      <c r="C1554" s="82"/>
      <c r="D1554" s="9"/>
      <c r="E1554" s="8"/>
      <c r="G1554" s="174"/>
      <c r="H1554" s="175"/>
      <c r="I1554" s="82"/>
      <c r="J1554" s="9"/>
      <c r="K1554" s="8"/>
    </row>
    <row r="1555" spans="1:11" ht="15.75" thickBot="1" x14ac:dyDescent="0.3">
      <c r="A1555" s="163" t="s">
        <v>14</v>
      </c>
      <c r="B1555" s="164"/>
      <c r="C1555" s="164"/>
      <c r="D1555" s="164"/>
      <c r="E1555" s="165"/>
      <c r="G1555" s="163" t="s">
        <v>14</v>
      </c>
      <c r="H1555" s="164"/>
      <c r="I1555" s="164"/>
      <c r="J1555" s="164"/>
      <c r="K1555" s="165"/>
    </row>
    <row r="1556" spans="1:11" ht="21.75" customHeight="1" x14ac:dyDescent="0.25">
      <c r="A1556" s="69" t="s">
        <v>101</v>
      </c>
      <c r="B1556" s="69" t="s">
        <v>5</v>
      </c>
      <c r="C1556" s="69" t="s">
        <v>100</v>
      </c>
      <c r="D1556" s="69" t="s">
        <v>108</v>
      </c>
      <c r="E1556" s="69" t="s">
        <v>95</v>
      </c>
      <c r="G1556" s="69" t="s">
        <v>101</v>
      </c>
      <c r="H1556" s="69" t="s">
        <v>5</v>
      </c>
      <c r="I1556" s="69" t="s">
        <v>100</v>
      </c>
      <c r="J1556" s="69" t="s">
        <v>108</v>
      </c>
      <c r="K1556" s="69" t="s">
        <v>95</v>
      </c>
    </row>
    <row r="1557" spans="1:11" ht="15.75" thickBot="1" x14ac:dyDescent="0.3">
      <c r="A1557" s="70"/>
      <c r="B1557" s="70"/>
      <c r="C1557" s="70" t="e">
        <f>VLOOKUP(E1540,INVENTORY!$A$2:$N$92,7,FALSE)</f>
        <v>#N/A</v>
      </c>
      <c r="D1557" s="70" t="e">
        <f>VLOOKUP(E1540,INVENTORY!$A$2:$N$92,8,FALSE)</f>
        <v>#N/A</v>
      </c>
      <c r="E1557" s="70" t="e">
        <f>VLOOKUP(E1540,INVENTORY!$A$2:$N$92,9,FALSE)</f>
        <v>#N/A</v>
      </c>
      <c r="G1557" s="70"/>
      <c r="H1557" s="70"/>
      <c r="I1557" s="70" t="e">
        <f>VLOOKUP(K1540,INVENTORY!$A$2:$N$92,7,FALSE)</f>
        <v>#N/A</v>
      </c>
      <c r="J1557" s="70" t="e">
        <f>VLOOKUP(K1540,INVENTORY!$A$2:$N$92,8,FALSE)</f>
        <v>#N/A</v>
      </c>
      <c r="K1557" s="70" t="e">
        <f>VLOOKUP(K1540,INVENTORY!$A$2:$N$92,9,FALSE)</f>
        <v>#N/A</v>
      </c>
    </row>
    <row r="1558" spans="1:11" ht="15.75" thickBot="1" x14ac:dyDescent="0.3">
      <c r="A1558" s="6"/>
      <c r="B1558" s="5"/>
      <c r="C1558" s="5"/>
      <c r="D1558" s="5"/>
      <c r="E1558" s="7"/>
      <c r="G1558" s="6"/>
      <c r="H1558" s="5"/>
      <c r="I1558" s="5"/>
      <c r="J1558" s="5"/>
      <c r="K1558" s="7"/>
    </row>
    <row r="1559" spans="1:11" ht="18" customHeight="1" thickBot="1" x14ac:dyDescent="0.3">
      <c r="A1559" s="6" t="s">
        <v>4</v>
      </c>
      <c r="B1559" s="5"/>
      <c r="C1559" s="166" t="e">
        <f>"Function Code: "&amp;VLOOKUP(E1540,INVENTORY!$A$2:$Q$92,14,FALSE)</f>
        <v>#N/A</v>
      </c>
      <c r="D1559" s="167"/>
      <c r="E1559" s="168"/>
      <c r="G1559" s="6" t="s">
        <v>4</v>
      </c>
      <c r="H1559" s="5"/>
      <c r="I1559" s="166" t="e">
        <f>"Function Code: "&amp;VLOOKUP(K1540,INVENTORY!$A$2:$Q$92,14,FALSE)</f>
        <v>#N/A</v>
      </c>
      <c r="J1559" s="167"/>
      <c r="K1559" s="168"/>
    </row>
    <row r="1560" spans="1:11" ht="15" customHeight="1" thickBot="1" x14ac:dyDescent="0.3">
      <c r="A1560" s="6"/>
      <c r="B1560" s="5"/>
      <c r="C1560" s="169"/>
      <c r="D1560" s="170"/>
      <c r="E1560" s="171"/>
      <c r="G1560" s="6"/>
      <c r="H1560" s="5"/>
      <c r="I1560" s="169"/>
      <c r="J1560" s="170"/>
      <c r="K1560" s="171"/>
    </row>
    <row r="1561" spans="1:11" ht="15" customHeight="1" thickBot="1" x14ac:dyDescent="0.3">
      <c r="A1561" s="6"/>
      <c r="B1561" s="5"/>
      <c r="C1561" s="169" t="e">
        <f>"Cosmetic Code: "&amp;VLOOKUP(E1540,INVENTORY!$A$2:$Q$92,15,FALSE)</f>
        <v>#N/A</v>
      </c>
      <c r="D1561" s="170"/>
      <c r="E1561" s="171"/>
      <c r="G1561" s="6"/>
      <c r="H1561" s="5"/>
      <c r="I1561" s="169" t="e">
        <f>"Cosmetic Code: "&amp;VLOOKUP(K1540,INVENTORY!$A$2:$Q$92,15,FALSE)</f>
        <v>#N/A</v>
      </c>
      <c r="J1561" s="170"/>
      <c r="K1561" s="171"/>
    </row>
    <row r="1562" spans="1:11" ht="15" customHeight="1" x14ac:dyDescent="0.25">
      <c r="A1562" s="6"/>
      <c r="B1562" s="5"/>
      <c r="C1562" s="15"/>
      <c r="D1562" s="16"/>
      <c r="E1562" s="17"/>
      <c r="G1562" s="6"/>
      <c r="H1562" s="5"/>
      <c r="I1562" s="15"/>
      <c r="J1562" s="16"/>
      <c r="K1562" s="17"/>
    </row>
    <row r="1563" spans="1:11" ht="15" customHeight="1" x14ac:dyDescent="0.25">
      <c r="A1563" s="4" t="s">
        <v>3</v>
      </c>
      <c r="B1563" s="14" t="s">
        <v>2</v>
      </c>
      <c r="C1563" s="15"/>
      <c r="D1563" s="16"/>
      <c r="E1563" s="17"/>
      <c r="G1563" s="4" t="s">
        <v>3</v>
      </c>
      <c r="H1563" s="14" t="s">
        <v>2</v>
      </c>
      <c r="I1563" s="15"/>
      <c r="J1563" s="16"/>
      <c r="K1563" s="17"/>
    </row>
    <row r="1564" spans="1:11" ht="15.75" customHeight="1" thickBot="1" x14ac:dyDescent="0.3">
      <c r="A1564" s="12" t="s">
        <v>1</v>
      </c>
      <c r="B1564" s="13" t="s">
        <v>1</v>
      </c>
      <c r="C1564" s="18"/>
      <c r="D1564" s="19"/>
      <c r="E1564" s="20"/>
      <c r="G1564" s="12" t="s">
        <v>1</v>
      </c>
      <c r="H1564" s="13" t="s">
        <v>1</v>
      </c>
      <c r="I1564" s="18"/>
      <c r="J1564" s="19"/>
      <c r="K1564" s="20"/>
    </row>
    <row r="1565" spans="1:11" ht="15.75" thickBot="1" x14ac:dyDescent="0.3">
      <c r="A1565" s="3" t="s">
        <v>0</v>
      </c>
      <c r="B1565" s="2" t="s">
        <v>0</v>
      </c>
      <c r="C1565" s="1"/>
      <c r="D1565" s="172" t="s">
        <v>119</v>
      </c>
      <c r="E1565" s="173"/>
      <c r="G1565" s="3" t="s">
        <v>0</v>
      </c>
      <c r="H1565" s="2" t="s">
        <v>0</v>
      </c>
      <c r="I1565" s="1"/>
      <c r="J1565" s="172" t="s">
        <v>119</v>
      </c>
      <c r="K1565" s="173"/>
    </row>
    <row r="1566" spans="1:11" ht="15.75" thickBot="1" x14ac:dyDescent="0.3"/>
    <row r="1567" spans="1:11" ht="15" customHeight="1" x14ac:dyDescent="0.25">
      <c r="A1567" s="176" t="s">
        <v>105</v>
      </c>
      <c r="B1567" s="177"/>
      <c r="C1567" s="177"/>
      <c r="D1567" s="177"/>
      <c r="E1567" s="178"/>
      <c r="G1567" s="176" t="s">
        <v>105</v>
      </c>
      <c r="H1567" s="177"/>
      <c r="I1567" s="177"/>
      <c r="J1567" s="177"/>
      <c r="K1567" s="178"/>
    </row>
    <row r="1568" spans="1:11" ht="15.75" customHeight="1" thickBot="1" x14ac:dyDescent="0.3">
      <c r="A1568" s="179"/>
      <c r="B1568" s="180"/>
      <c r="C1568" s="180"/>
      <c r="D1568" s="180"/>
      <c r="E1568" s="181"/>
      <c r="G1568" s="179"/>
      <c r="H1568" s="180"/>
      <c r="I1568" s="180"/>
      <c r="J1568" s="180"/>
      <c r="K1568" s="181"/>
    </row>
    <row r="1569" spans="1:11" ht="15.75" customHeight="1" thickBot="1" x14ac:dyDescent="0.3">
      <c r="A1569" s="11"/>
      <c r="B1569" s="10"/>
      <c r="C1569" s="10"/>
      <c r="D1569" s="33" t="s">
        <v>42</v>
      </c>
      <c r="E1569" s="42">
        <f>E1511+1</f>
        <v>28</v>
      </c>
      <c r="G1569" s="11"/>
      <c r="H1569" s="10"/>
      <c r="I1569" s="10"/>
      <c r="J1569" s="33" t="s">
        <v>42</v>
      </c>
      <c r="K1569" s="42">
        <f>'Data-PULLDOWNS'!$B$3+E1569</f>
        <v>29</v>
      </c>
    </row>
    <row r="1570" spans="1:11" ht="19.5" customHeight="1" x14ac:dyDescent="0.25">
      <c r="A1570" s="34" t="s">
        <v>11</v>
      </c>
      <c r="B1570" s="35" t="s">
        <v>15</v>
      </c>
      <c r="C1570" s="36" t="s">
        <v>12</v>
      </c>
      <c r="D1570" s="37">
        <f ca="1">NOW()</f>
        <v>45945.548046875003</v>
      </c>
      <c r="E1570" s="38"/>
      <c r="G1570" s="34" t="s">
        <v>11</v>
      </c>
      <c r="H1570" s="35" t="s">
        <v>15</v>
      </c>
      <c r="I1570" s="36" t="s">
        <v>12</v>
      </c>
      <c r="J1570" s="37">
        <f ca="1">NOW()</f>
        <v>45945.548046875003</v>
      </c>
      <c r="K1570" s="38"/>
    </row>
    <row r="1571" spans="1:11" ht="15.95" customHeight="1" x14ac:dyDescent="0.25">
      <c r="A1571" s="34" t="s">
        <v>39</v>
      </c>
      <c r="B1571" s="35" t="s">
        <v>103</v>
      </c>
      <c r="C1571" s="39" t="s">
        <v>38</v>
      </c>
      <c r="D1571" s="40" t="e">
        <f>VLOOKUP(E1569,INVENTORY!$A$2:$N$92,10,FALSE)</f>
        <v>#N/A</v>
      </c>
      <c r="E1571" s="38"/>
      <c r="G1571" s="34" t="s">
        <v>39</v>
      </c>
      <c r="H1571" s="35" t="s">
        <v>103</v>
      </c>
      <c r="I1571" s="39" t="s">
        <v>38</v>
      </c>
      <c r="J1571" s="40" t="e">
        <f>VLOOKUP(K1569,INVENTORY!$A$2:$N$92,10,FALSE)</f>
        <v>#N/A</v>
      </c>
      <c r="K1571" s="38"/>
    </row>
    <row r="1572" spans="1:11" ht="15.95" customHeight="1" x14ac:dyDescent="0.25">
      <c r="A1572" s="34" t="str">
        <f>"Make: "</f>
        <v xml:space="preserve">Make: </v>
      </c>
      <c r="B1572" s="35" t="e">
        <f>VLOOKUP(E1569,INVENTORY!$A$2:$N$92,2,FALSE)</f>
        <v>#N/A</v>
      </c>
      <c r="C1572" s="36" t="str">
        <f>"Model: "</f>
        <v xml:space="preserve">Model: </v>
      </c>
      <c r="D1572" s="40" t="e">
        <f>VLOOKUP(E1569,INVENTORY!$A$2:$N$92,3,FALSE)</f>
        <v>#N/A</v>
      </c>
      <c r="E1572" s="38"/>
      <c r="G1572" s="34" t="str">
        <f>"Make: "</f>
        <v xml:space="preserve">Make: </v>
      </c>
      <c r="H1572" s="35" t="e">
        <f>VLOOKUP(K1569,INVENTORY!$A$2:$N$92,2,FALSE)</f>
        <v>#N/A</v>
      </c>
      <c r="I1572" s="36" t="str">
        <f>"Model: "</f>
        <v xml:space="preserve">Model: </v>
      </c>
      <c r="J1572" s="40" t="e">
        <f>VLOOKUP(K1569,INVENTORY!$A$2:$N$92,3,FALSE)</f>
        <v>#N/A</v>
      </c>
      <c r="K1572" s="38"/>
    </row>
    <row r="1573" spans="1:11" ht="15.95" customHeight="1" x14ac:dyDescent="0.25">
      <c r="A1573" s="34" t="str">
        <f>"CPU/Speed: "</f>
        <v xml:space="preserve">CPU/Speed: </v>
      </c>
      <c r="B1573" s="35" t="e">
        <f>VLOOKUP(E1569,INVENTORY!$A$2:$N$92,4,FALSE)&amp;" / "&amp;VLOOKUP(E1569,INVENTORY!$A$2:$N$92,5,FALSE)&amp;"GHz"</f>
        <v>#N/A</v>
      </c>
      <c r="C1573" s="36"/>
      <c r="D1573" s="36" t="str">
        <f>"Memory: "</f>
        <v xml:space="preserve">Memory: </v>
      </c>
      <c r="E1573" s="41" t="e">
        <f>VLOOKUP(E1569,INVENTORY!$A$2:$N$92,6,FALSE)</f>
        <v>#N/A</v>
      </c>
      <c r="G1573" s="34" t="str">
        <f>"CPU/Speed: "</f>
        <v xml:space="preserve">CPU/Speed: </v>
      </c>
      <c r="H1573" s="35" t="e">
        <f>VLOOKUP(K1569,INVENTORY!$A$2:$N$92,4,FALSE)&amp;" / "&amp;VLOOKUP(K1569,INVENTORY!$A$2:$N$92,5,FALSE)&amp;"GHz"</f>
        <v>#N/A</v>
      </c>
      <c r="I1573" s="36"/>
      <c r="J1573" s="36" t="str">
        <f>"Memory: "</f>
        <v xml:space="preserve">Memory: </v>
      </c>
      <c r="K1573" s="71" t="e">
        <f>VLOOKUP(K1569,INVENTORY!$A$2:$N$92,6,FALSE)</f>
        <v>#N/A</v>
      </c>
    </row>
    <row r="1574" spans="1:11" ht="6.95" customHeight="1" x14ac:dyDescent="0.25">
      <c r="A1574" s="6"/>
      <c r="B1574" s="5"/>
      <c r="C1574" s="5"/>
      <c r="D1574" s="5"/>
      <c r="E1574" s="7"/>
      <c r="G1574" s="6"/>
      <c r="H1574" s="5"/>
      <c r="I1574" s="5"/>
      <c r="J1574" s="5"/>
      <c r="K1574" s="7"/>
    </row>
    <row r="1575" spans="1:11" x14ac:dyDescent="0.25">
      <c r="A1575" s="182" t="s">
        <v>10</v>
      </c>
      <c r="B1575" s="183"/>
      <c r="C1575" s="83" t="s">
        <v>1</v>
      </c>
      <c r="D1575" s="83" t="s">
        <v>9</v>
      </c>
      <c r="E1575" s="68" t="s">
        <v>8</v>
      </c>
      <c r="G1575" s="182" t="s">
        <v>10</v>
      </c>
      <c r="H1575" s="183"/>
      <c r="I1575" s="83" t="s">
        <v>1</v>
      </c>
      <c r="J1575" s="83" t="s">
        <v>9</v>
      </c>
      <c r="K1575" s="68" t="s">
        <v>8</v>
      </c>
    </row>
    <row r="1576" spans="1:11" x14ac:dyDescent="0.25">
      <c r="A1576" s="174" t="s">
        <v>96</v>
      </c>
      <c r="B1576" s="175"/>
      <c r="C1576" s="82" t="s">
        <v>13</v>
      </c>
      <c r="D1576" s="9"/>
      <c r="E1576" s="8"/>
      <c r="G1576" s="174" t="s">
        <v>96</v>
      </c>
      <c r="H1576" s="175"/>
      <c r="I1576" s="82" t="s">
        <v>13</v>
      </c>
      <c r="J1576" s="9"/>
      <c r="K1576" s="8"/>
    </row>
    <row r="1577" spans="1:11" x14ac:dyDescent="0.25">
      <c r="A1577" s="174" t="s">
        <v>98</v>
      </c>
      <c r="B1577" s="175"/>
      <c r="C1577" s="82" t="s">
        <v>13</v>
      </c>
      <c r="D1577" s="9"/>
      <c r="E1577" s="8"/>
      <c r="G1577" s="174" t="s">
        <v>98</v>
      </c>
      <c r="H1577" s="175"/>
      <c r="I1577" s="82" t="s">
        <v>13</v>
      </c>
      <c r="J1577" s="9"/>
      <c r="K1577" s="8"/>
    </row>
    <row r="1578" spans="1:11" x14ac:dyDescent="0.25">
      <c r="A1578" s="174" t="s">
        <v>97</v>
      </c>
      <c r="B1578" s="175"/>
      <c r="C1578" s="82" t="s">
        <v>13</v>
      </c>
      <c r="D1578" s="9"/>
      <c r="E1578" s="8"/>
      <c r="G1578" s="174" t="s">
        <v>97</v>
      </c>
      <c r="H1578" s="175"/>
      <c r="I1578" s="82" t="s">
        <v>13</v>
      </c>
      <c r="J1578" s="9"/>
      <c r="K1578" s="8"/>
    </row>
    <row r="1579" spans="1:11" x14ac:dyDescent="0.25">
      <c r="A1579" s="174" t="s">
        <v>7</v>
      </c>
      <c r="B1579" s="175"/>
      <c r="C1579" s="82" t="s">
        <v>13</v>
      </c>
      <c r="D1579" s="9"/>
      <c r="E1579" s="8"/>
      <c r="G1579" s="174" t="s">
        <v>7</v>
      </c>
      <c r="H1579" s="175"/>
      <c r="I1579" s="82" t="s">
        <v>13</v>
      </c>
      <c r="J1579" s="9"/>
      <c r="K1579" s="8"/>
    </row>
    <row r="1580" spans="1:11" x14ac:dyDescent="0.25">
      <c r="A1580" s="174" t="s">
        <v>99</v>
      </c>
      <c r="B1580" s="175"/>
      <c r="C1580" s="82" t="s">
        <v>13</v>
      </c>
      <c r="D1580" s="9"/>
      <c r="E1580" s="8"/>
      <c r="G1580" s="174" t="s">
        <v>99</v>
      </c>
      <c r="H1580" s="175"/>
      <c r="I1580" s="82" t="s">
        <v>13</v>
      </c>
      <c r="J1580" s="9"/>
      <c r="K1580" s="8"/>
    </row>
    <row r="1581" spans="1:11" x14ac:dyDescent="0.25">
      <c r="A1581" s="174" t="s">
        <v>6</v>
      </c>
      <c r="B1581" s="175"/>
      <c r="C1581" s="82" t="s">
        <v>13</v>
      </c>
      <c r="D1581" s="9"/>
      <c r="E1581" s="8"/>
      <c r="G1581" s="174" t="s">
        <v>6</v>
      </c>
      <c r="H1581" s="175"/>
      <c r="I1581" s="82" t="s">
        <v>13</v>
      </c>
      <c r="J1581" s="9"/>
      <c r="K1581" s="8"/>
    </row>
    <row r="1582" spans="1:11" x14ac:dyDescent="0.25">
      <c r="A1582" s="174"/>
      <c r="B1582" s="175"/>
      <c r="C1582" s="82"/>
      <c r="D1582" s="9"/>
      <c r="E1582" s="8"/>
      <c r="G1582" s="174"/>
      <c r="H1582" s="175"/>
      <c r="I1582" s="82"/>
      <c r="J1582" s="9"/>
      <c r="K1582" s="8"/>
    </row>
    <row r="1583" spans="1:11" x14ac:dyDescent="0.25">
      <c r="A1583" s="174"/>
      <c r="B1583" s="175"/>
      <c r="C1583" s="82"/>
      <c r="D1583" s="9"/>
      <c r="E1583" s="8"/>
      <c r="G1583" s="174"/>
      <c r="H1583" s="175"/>
      <c r="I1583" s="82"/>
      <c r="J1583" s="9"/>
      <c r="K1583" s="8"/>
    </row>
    <row r="1584" spans="1:11" ht="15.75" thickBot="1" x14ac:dyDescent="0.3">
      <c r="A1584" s="163" t="s">
        <v>14</v>
      </c>
      <c r="B1584" s="164"/>
      <c r="C1584" s="164"/>
      <c r="D1584" s="164"/>
      <c r="E1584" s="165"/>
      <c r="G1584" s="163" t="s">
        <v>14</v>
      </c>
      <c r="H1584" s="164"/>
      <c r="I1584" s="164"/>
      <c r="J1584" s="164"/>
      <c r="K1584" s="165"/>
    </row>
    <row r="1585" spans="1:11" ht="21.75" customHeight="1" x14ac:dyDescent="0.25">
      <c r="A1585" s="69" t="s">
        <v>101</v>
      </c>
      <c r="B1585" s="69" t="s">
        <v>5</v>
      </c>
      <c r="C1585" s="69" t="s">
        <v>100</v>
      </c>
      <c r="D1585" s="69" t="s">
        <v>108</v>
      </c>
      <c r="E1585" s="69" t="s">
        <v>95</v>
      </c>
      <c r="G1585" s="69" t="s">
        <v>101</v>
      </c>
      <c r="H1585" s="69" t="s">
        <v>5</v>
      </c>
      <c r="I1585" s="69" t="s">
        <v>100</v>
      </c>
      <c r="J1585" s="69" t="s">
        <v>108</v>
      </c>
      <c r="K1585" s="69" t="s">
        <v>95</v>
      </c>
    </row>
    <row r="1586" spans="1:11" ht="15.75" thickBot="1" x14ac:dyDescent="0.3">
      <c r="A1586" s="70"/>
      <c r="B1586" s="70"/>
      <c r="C1586" s="70" t="e">
        <f>VLOOKUP(E1569,INVENTORY!$A$2:$N$92,7,FALSE)</f>
        <v>#N/A</v>
      </c>
      <c r="D1586" s="70" t="e">
        <f>VLOOKUP(E1569,INVENTORY!$A$2:$N$92,8,FALSE)</f>
        <v>#N/A</v>
      </c>
      <c r="E1586" s="70" t="e">
        <f>VLOOKUP(E1569,INVENTORY!$A$2:$N$92,9,FALSE)</f>
        <v>#N/A</v>
      </c>
      <c r="G1586" s="70"/>
      <c r="H1586" s="70"/>
      <c r="I1586" s="70" t="e">
        <f>VLOOKUP(K1569,INVENTORY!$A$2:$N$92,7,FALSE)</f>
        <v>#N/A</v>
      </c>
      <c r="J1586" s="70" t="e">
        <f>VLOOKUP(K1569,INVENTORY!$A$2:$N$92,8,FALSE)</f>
        <v>#N/A</v>
      </c>
      <c r="K1586" s="70" t="e">
        <f>VLOOKUP(K1569,INVENTORY!$A$2:$N$92,9,FALSE)</f>
        <v>#N/A</v>
      </c>
    </row>
    <row r="1587" spans="1:11" ht="15.75" thickBot="1" x14ac:dyDescent="0.3">
      <c r="A1587" s="6"/>
      <c r="B1587" s="5"/>
      <c r="C1587" s="5"/>
      <c r="D1587" s="5"/>
      <c r="E1587" s="7"/>
      <c r="G1587" s="6"/>
      <c r="H1587" s="5"/>
      <c r="I1587" s="5"/>
      <c r="J1587" s="5"/>
      <c r="K1587" s="7"/>
    </row>
    <row r="1588" spans="1:11" ht="18" customHeight="1" thickBot="1" x14ac:dyDescent="0.3">
      <c r="A1588" s="6" t="s">
        <v>4</v>
      </c>
      <c r="B1588" s="5"/>
      <c r="C1588" s="166" t="e">
        <f>"Function Code: "&amp;VLOOKUP(E1569,INVENTORY!$A$2:$Q$92,14,FALSE)</f>
        <v>#N/A</v>
      </c>
      <c r="D1588" s="167"/>
      <c r="E1588" s="168"/>
      <c r="G1588" s="6" t="s">
        <v>4</v>
      </c>
      <c r="H1588" s="5"/>
      <c r="I1588" s="166" t="e">
        <f>"Function Code: "&amp;VLOOKUP(K1569,INVENTORY!$A$2:$Q$92,14,FALSE)</f>
        <v>#N/A</v>
      </c>
      <c r="J1588" s="167"/>
      <c r="K1588" s="168"/>
    </row>
    <row r="1589" spans="1:11" ht="15" customHeight="1" thickBot="1" x14ac:dyDescent="0.3">
      <c r="A1589" s="6"/>
      <c r="B1589" s="5"/>
      <c r="C1589" s="169"/>
      <c r="D1589" s="170"/>
      <c r="E1589" s="171"/>
      <c r="G1589" s="6"/>
      <c r="H1589" s="5"/>
      <c r="I1589" s="169"/>
      <c r="J1589" s="170"/>
      <c r="K1589" s="171"/>
    </row>
    <row r="1590" spans="1:11" ht="15" customHeight="1" thickBot="1" x14ac:dyDescent="0.3">
      <c r="A1590" s="6"/>
      <c r="B1590" s="5"/>
      <c r="C1590" s="169" t="e">
        <f>"Cosmetic Code: "&amp;VLOOKUP(E1569,INVENTORY!$A$2:$Q$92,15,FALSE)</f>
        <v>#N/A</v>
      </c>
      <c r="D1590" s="170"/>
      <c r="E1590" s="171"/>
      <c r="G1590" s="6"/>
      <c r="H1590" s="5"/>
      <c r="I1590" s="169" t="e">
        <f>"Cosmetic Code: "&amp;VLOOKUP(K1569,INVENTORY!$A$2:$Q$92,15,FALSE)</f>
        <v>#N/A</v>
      </c>
      <c r="J1590" s="170"/>
      <c r="K1590" s="171"/>
    </row>
    <row r="1591" spans="1:11" ht="15" customHeight="1" x14ac:dyDescent="0.25">
      <c r="A1591" s="6"/>
      <c r="B1591" s="5"/>
      <c r="C1591" s="15"/>
      <c r="D1591" s="16"/>
      <c r="E1591" s="17"/>
      <c r="G1591" s="6"/>
      <c r="H1591" s="5"/>
      <c r="I1591" s="15"/>
      <c r="J1591" s="16"/>
      <c r="K1591" s="17"/>
    </row>
    <row r="1592" spans="1:11" ht="15" customHeight="1" x14ac:dyDescent="0.25">
      <c r="A1592" s="4" t="s">
        <v>3</v>
      </c>
      <c r="B1592" s="14" t="s">
        <v>2</v>
      </c>
      <c r="C1592" s="15"/>
      <c r="D1592" s="16"/>
      <c r="E1592" s="17"/>
      <c r="G1592" s="4" t="s">
        <v>3</v>
      </c>
      <c r="H1592" s="14" t="s">
        <v>2</v>
      </c>
      <c r="I1592" s="15"/>
      <c r="J1592" s="16"/>
      <c r="K1592" s="17"/>
    </row>
    <row r="1593" spans="1:11" ht="15.75" customHeight="1" thickBot="1" x14ac:dyDescent="0.3">
      <c r="A1593" s="12" t="s">
        <v>1</v>
      </c>
      <c r="B1593" s="13" t="s">
        <v>1</v>
      </c>
      <c r="C1593" s="18"/>
      <c r="D1593" s="19"/>
      <c r="E1593" s="20"/>
      <c r="G1593" s="12" t="s">
        <v>1</v>
      </c>
      <c r="H1593" s="13" t="s">
        <v>1</v>
      </c>
      <c r="I1593" s="18"/>
      <c r="J1593" s="19"/>
      <c r="K1593" s="20"/>
    </row>
    <row r="1594" spans="1:11" ht="15.75" thickBot="1" x14ac:dyDescent="0.3">
      <c r="A1594" s="3" t="s">
        <v>0</v>
      </c>
      <c r="B1594" s="2" t="s">
        <v>0</v>
      </c>
      <c r="C1594" s="1"/>
      <c r="D1594" s="172" t="s">
        <v>119</v>
      </c>
      <c r="E1594" s="173"/>
      <c r="G1594" s="3" t="s">
        <v>0</v>
      </c>
      <c r="H1594" s="2" t="s">
        <v>0</v>
      </c>
      <c r="I1594" s="1"/>
      <c r="J1594" s="172" t="s">
        <v>119</v>
      </c>
      <c r="K1594" s="173"/>
    </row>
    <row r="1595" spans="1:11" ht="47.25" customHeight="1" thickBot="1" x14ac:dyDescent="0.3"/>
    <row r="1596" spans="1:11" ht="15" customHeight="1" x14ac:dyDescent="0.25">
      <c r="A1596" s="176" t="s">
        <v>105</v>
      </c>
      <c r="B1596" s="177"/>
      <c r="C1596" s="177"/>
      <c r="D1596" s="177"/>
      <c r="E1596" s="178"/>
      <c r="G1596" s="176" t="s">
        <v>105</v>
      </c>
      <c r="H1596" s="177"/>
      <c r="I1596" s="177"/>
      <c r="J1596" s="177"/>
      <c r="K1596" s="178"/>
    </row>
    <row r="1597" spans="1:11" ht="15.75" customHeight="1" thickBot="1" x14ac:dyDescent="0.3">
      <c r="A1597" s="179"/>
      <c r="B1597" s="180"/>
      <c r="C1597" s="180"/>
      <c r="D1597" s="180"/>
      <c r="E1597" s="181"/>
      <c r="G1597" s="179"/>
      <c r="H1597" s="180"/>
      <c r="I1597" s="180"/>
      <c r="J1597" s="180"/>
      <c r="K1597" s="181"/>
    </row>
    <row r="1598" spans="1:11" ht="15.75" customHeight="1" thickBot="1" x14ac:dyDescent="0.3">
      <c r="A1598" s="11"/>
      <c r="B1598" s="10"/>
      <c r="C1598" s="10"/>
      <c r="D1598" s="33" t="s">
        <v>42</v>
      </c>
      <c r="E1598" s="42">
        <f>'Data-PULLDOWNS'!$B$3*2+E1569</f>
        <v>30</v>
      </c>
      <c r="G1598" s="11"/>
      <c r="H1598" s="10"/>
      <c r="I1598" s="10"/>
      <c r="J1598" s="33" t="s">
        <v>42</v>
      </c>
      <c r="K1598" s="42">
        <f>'Data-PULLDOWNS'!$B$3*3+E1569</f>
        <v>31</v>
      </c>
    </row>
    <row r="1599" spans="1:11" ht="19.5" customHeight="1" x14ac:dyDescent="0.25">
      <c r="A1599" s="34" t="s">
        <v>11</v>
      </c>
      <c r="B1599" s="35" t="s">
        <v>15</v>
      </c>
      <c r="C1599" s="36" t="s">
        <v>12</v>
      </c>
      <c r="D1599" s="37">
        <f ca="1">NOW()</f>
        <v>45945.548046875003</v>
      </c>
      <c r="E1599" s="38"/>
      <c r="G1599" s="34" t="s">
        <v>11</v>
      </c>
      <c r="H1599" s="35" t="s">
        <v>15</v>
      </c>
      <c r="I1599" s="36" t="s">
        <v>12</v>
      </c>
      <c r="J1599" s="37">
        <f ca="1">NOW()</f>
        <v>45945.548046875003</v>
      </c>
      <c r="K1599" s="38"/>
    </row>
    <row r="1600" spans="1:11" ht="15.95" customHeight="1" x14ac:dyDescent="0.25">
      <c r="A1600" s="34" t="s">
        <v>39</v>
      </c>
      <c r="B1600" s="35" t="s">
        <v>103</v>
      </c>
      <c r="C1600" s="39" t="s">
        <v>38</v>
      </c>
      <c r="D1600" s="40" t="e">
        <f>VLOOKUP(E1598,INVENTORY!$A$2:$N$92,10,FALSE)</f>
        <v>#N/A</v>
      </c>
      <c r="E1600" s="38"/>
      <c r="G1600" s="34" t="s">
        <v>39</v>
      </c>
      <c r="H1600" s="35" t="s">
        <v>103</v>
      </c>
      <c r="I1600" s="39" t="s">
        <v>38</v>
      </c>
      <c r="J1600" s="40" t="e">
        <f>VLOOKUP(K1598,INVENTORY!$A$2:$N$92,10,FALSE)</f>
        <v>#N/A</v>
      </c>
      <c r="K1600" s="38"/>
    </row>
    <row r="1601" spans="1:11" ht="15.95" customHeight="1" x14ac:dyDescent="0.25">
      <c r="A1601" s="34" t="str">
        <f>"Make: "</f>
        <v xml:space="preserve">Make: </v>
      </c>
      <c r="B1601" s="35" t="e">
        <f>VLOOKUP(E1598,INVENTORY!$A$2:$N$92,2,FALSE)</f>
        <v>#N/A</v>
      </c>
      <c r="C1601" s="36" t="str">
        <f>"Model: "</f>
        <v xml:space="preserve">Model: </v>
      </c>
      <c r="D1601" s="40" t="e">
        <f>VLOOKUP(E1598,INVENTORY!$A$2:$N$92,3,FALSE)</f>
        <v>#N/A</v>
      </c>
      <c r="E1601" s="38"/>
      <c r="G1601" s="34" t="str">
        <f>"Make: "</f>
        <v xml:space="preserve">Make: </v>
      </c>
      <c r="H1601" s="35" t="e">
        <f>VLOOKUP(K1598,INVENTORY!$A$2:$N$92,2,FALSE)</f>
        <v>#N/A</v>
      </c>
      <c r="I1601" s="36" t="str">
        <f>"Model: "</f>
        <v xml:space="preserve">Model: </v>
      </c>
      <c r="J1601" s="40" t="e">
        <f>VLOOKUP(K1598,INVENTORY!$A$2:$N$92,3,FALSE)</f>
        <v>#N/A</v>
      </c>
      <c r="K1601" s="38"/>
    </row>
    <row r="1602" spans="1:11" ht="15.95" customHeight="1" x14ac:dyDescent="0.25">
      <c r="A1602" s="34" t="str">
        <f>"CPU/Speed: "</f>
        <v xml:space="preserve">CPU/Speed: </v>
      </c>
      <c r="B1602" s="35" t="e">
        <f>VLOOKUP(E1598,INVENTORY!$A$2:$N$92,4,FALSE)&amp;" / "&amp;VLOOKUP(E1598,INVENTORY!$A$2:$N$92,5,FALSE)&amp;"GHz"</f>
        <v>#N/A</v>
      </c>
      <c r="C1602" s="36"/>
      <c r="D1602" s="36" t="str">
        <f>"Memory: "</f>
        <v xml:space="preserve">Memory: </v>
      </c>
      <c r="E1602" s="71" t="e">
        <f>VLOOKUP(E1598,INVENTORY!$A$2:$N$92,6,FALSE)</f>
        <v>#N/A</v>
      </c>
      <c r="G1602" s="34" t="str">
        <f>"CPU/Speed: "</f>
        <v xml:space="preserve">CPU/Speed: </v>
      </c>
      <c r="H1602" s="35" t="e">
        <f>VLOOKUP(K1598,INVENTORY!$A$2:$N$92,4,FALSE)&amp;" / "&amp;VLOOKUP(K1598,INVENTORY!$A$2:$N$92,5,FALSE)&amp;"GHz"</f>
        <v>#N/A</v>
      </c>
      <c r="I1602" s="36"/>
      <c r="J1602" s="36" t="str">
        <f>"Memory: "</f>
        <v xml:space="preserve">Memory: </v>
      </c>
      <c r="K1602" s="71" t="e">
        <f>VLOOKUP(K1598,INVENTORY!$A$2:$N$92,6,FALSE)</f>
        <v>#N/A</v>
      </c>
    </row>
    <row r="1603" spans="1:11" ht="6.95" customHeight="1" x14ac:dyDescent="0.25">
      <c r="A1603" s="6"/>
      <c r="B1603" s="5"/>
      <c r="C1603" s="5"/>
      <c r="D1603" s="5"/>
      <c r="E1603" s="7"/>
      <c r="G1603" s="6"/>
      <c r="H1603" s="5"/>
      <c r="I1603" s="5"/>
      <c r="J1603" s="5"/>
      <c r="K1603" s="7"/>
    </row>
    <row r="1604" spans="1:11" x14ac:dyDescent="0.25">
      <c r="A1604" s="182" t="s">
        <v>10</v>
      </c>
      <c r="B1604" s="183"/>
      <c r="C1604" s="83" t="s">
        <v>1</v>
      </c>
      <c r="D1604" s="83" t="s">
        <v>9</v>
      </c>
      <c r="E1604" s="68" t="s">
        <v>8</v>
      </c>
      <c r="G1604" s="182" t="s">
        <v>10</v>
      </c>
      <c r="H1604" s="183"/>
      <c r="I1604" s="83" t="s">
        <v>1</v>
      </c>
      <c r="J1604" s="83" t="s">
        <v>9</v>
      </c>
      <c r="K1604" s="68" t="s">
        <v>8</v>
      </c>
    </row>
    <row r="1605" spans="1:11" x14ac:dyDescent="0.25">
      <c r="A1605" s="174" t="s">
        <v>96</v>
      </c>
      <c r="B1605" s="175"/>
      <c r="C1605" s="82" t="s">
        <v>13</v>
      </c>
      <c r="D1605" s="9"/>
      <c r="E1605" s="8"/>
      <c r="G1605" s="174" t="s">
        <v>96</v>
      </c>
      <c r="H1605" s="175"/>
      <c r="I1605" s="82" t="s">
        <v>13</v>
      </c>
      <c r="J1605" s="9"/>
      <c r="K1605" s="8"/>
    </row>
    <row r="1606" spans="1:11" x14ac:dyDescent="0.25">
      <c r="A1606" s="174" t="s">
        <v>98</v>
      </c>
      <c r="B1606" s="175"/>
      <c r="C1606" s="82" t="s">
        <v>13</v>
      </c>
      <c r="D1606" s="9"/>
      <c r="E1606" s="8"/>
      <c r="G1606" s="174" t="s">
        <v>98</v>
      </c>
      <c r="H1606" s="175"/>
      <c r="I1606" s="82" t="s">
        <v>13</v>
      </c>
      <c r="J1606" s="9"/>
      <c r="K1606" s="8"/>
    </row>
    <row r="1607" spans="1:11" x14ac:dyDescent="0.25">
      <c r="A1607" s="174" t="s">
        <v>97</v>
      </c>
      <c r="B1607" s="175"/>
      <c r="C1607" s="82" t="s">
        <v>13</v>
      </c>
      <c r="D1607" s="9"/>
      <c r="E1607" s="8"/>
      <c r="G1607" s="174" t="s">
        <v>97</v>
      </c>
      <c r="H1607" s="175"/>
      <c r="I1607" s="82" t="s">
        <v>13</v>
      </c>
      <c r="J1607" s="9"/>
      <c r="K1607" s="8"/>
    </row>
    <row r="1608" spans="1:11" x14ac:dyDescent="0.25">
      <c r="A1608" s="174" t="s">
        <v>7</v>
      </c>
      <c r="B1608" s="175"/>
      <c r="C1608" s="82" t="s">
        <v>13</v>
      </c>
      <c r="D1608" s="9"/>
      <c r="E1608" s="8"/>
      <c r="G1608" s="174" t="s">
        <v>7</v>
      </c>
      <c r="H1608" s="175"/>
      <c r="I1608" s="82" t="s">
        <v>13</v>
      </c>
      <c r="J1608" s="9"/>
      <c r="K1608" s="8"/>
    </row>
    <row r="1609" spans="1:11" x14ac:dyDescent="0.25">
      <c r="A1609" s="174" t="s">
        <v>99</v>
      </c>
      <c r="B1609" s="175"/>
      <c r="C1609" s="82" t="s">
        <v>13</v>
      </c>
      <c r="D1609" s="9"/>
      <c r="E1609" s="8"/>
      <c r="G1609" s="174" t="s">
        <v>99</v>
      </c>
      <c r="H1609" s="175"/>
      <c r="I1609" s="82" t="s">
        <v>13</v>
      </c>
      <c r="J1609" s="9"/>
      <c r="K1609" s="8"/>
    </row>
    <row r="1610" spans="1:11" x14ac:dyDescent="0.25">
      <c r="A1610" s="174" t="s">
        <v>6</v>
      </c>
      <c r="B1610" s="175"/>
      <c r="C1610" s="82" t="s">
        <v>13</v>
      </c>
      <c r="D1610" s="9"/>
      <c r="E1610" s="8"/>
      <c r="G1610" s="174" t="s">
        <v>6</v>
      </c>
      <c r="H1610" s="175"/>
      <c r="I1610" s="82" t="s">
        <v>13</v>
      </c>
      <c r="J1610" s="9"/>
      <c r="K1610" s="8"/>
    </row>
    <row r="1611" spans="1:11" x14ac:dyDescent="0.25">
      <c r="A1611" s="174"/>
      <c r="B1611" s="175"/>
      <c r="C1611" s="82"/>
      <c r="D1611" s="9"/>
      <c r="E1611" s="8"/>
      <c r="G1611" s="174"/>
      <c r="H1611" s="175"/>
      <c r="I1611" s="82"/>
      <c r="J1611" s="9"/>
      <c r="K1611" s="8"/>
    </row>
    <row r="1612" spans="1:11" x14ac:dyDescent="0.25">
      <c r="A1612" s="174"/>
      <c r="B1612" s="175"/>
      <c r="C1612" s="82"/>
      <c r="D1612" s="9"/>
      <c r="E1612" s="8"/>
      <c r="G1612" s="174"/>
      <c r="H1612" s="175"/>
      <c r="I1612" s="82"/>
      <c r="J1612" s="9"/>
      <c r="K1612" s="8"/>
    </row>
    <row r="1613" spans="1:11" ht="15.75" thickBot="1" x14ac:dyDescent="0.3">
      <c r="A1613" s="163" t="s">
        <v>14</v>
      </c>
      <c r="B1613" s="164"/>
      <c r="C1613" s="164"/>
      <c r="D1613" s="164"/>
      <c r="E1613" s="165"/>
      <c r="G1613" s="163" t="s">
        <v>14</v>
      </c>
      <c r="H1613" s="164"/>
      <c r="I1613" s="164"/>
      <c r="J1613" s="164"/>
      <c r="K1613" s="165"/>
    </row>
    <row r="1614" spans="1:11" ht="21.75" customHeight="1" x14ac:dyDescent="0.25">
      <c r="A1614" s="69" t="s">
        <v>101</v>
      </c>
      <c r="B1614" s="69" t="s">
        <v>5</v>
      </c>
      <c r="C1614" s="69" t="s">
        <v>100</v>
      </c>
      <c r="D1614" s="69" t="s">
        <v>108</v>
      </c>
      <c r="E1614" s="69" t="s">
        <v>95</v>
      </c>
      <c r="G1614" s="69" t="s">
        <v>101</v>
      </c>
      <c r="H1614" s="69" t="s">
        <v>5</v>
      </c>
      <c r="I1614" s="69" t="s">
        <v>100</v>
      </c>
      <c r="J1614" s="69" t="s">
        <v>108</v>
      </c>
      <c r="K1614" s="69" t="s">
        <v>95</v>
      </c>
    </row>
    <row r="1615" spans="1:11" ht="15.75" thickBot="1" x14ac:dyDescent="0.3">
      <c r="A1615" s="70"/>
      <c r="B1615" s="70"/>
      <c r="C1615" s="70" t="e">
        <f>VLOOKUP(E1598,INVENTORY!$A$2:$N$92,7,FALSE)</f>
        <v>#N/A</v>
      </c>
      <c r="D1615" s="70" t="e">
        <f>VLOOKUP(E1598,INVENTORY!$A$2:$N$92,8,FALSE)</f>
        <v>#N/A</v>
      </c>
      <c r="E1615" s="70" t="e">
        <f>VLOOKUP(E1598,INVENTORY!$A$2:$N$92,9,FALSE)</f>
        <v>#N/A</v>
      </c>
      <c r="G1615" s="70"/>
      <c r="H1615" s="70"/>
      <c r="I1615" s="70" t="e">
        <f>VLOOKUP(K1598,INVENTORY!$A$2:$N$92,7,FALSE)</f>
        <v>#N/A</v>
      </c>
      <c r="J1615" s="70" t="e">
        <f>VLOOKUP(K1598,INVENTORY!$A$2:$N$92,8,FALSE)</f>
        <v>#N/A</v>
      </c>
      <c r="K1615" s="70" t="e">
        <f>VLOOKUP(K1598,INVENTORY!$A$2:$N$92,9,FALSE)</f>
        <v>#N/A</v>
      </c>
    </row>
    <row r="1616" spans="1:11" ht="15.75" thickBot="1" x14ac:dyDescent="0.3">
      <c r="A1616" s="6"/>
      <c r="B1616" s="5"/>
      <c r="C1616" s="5"/>
      <c r="D1616" s="5"/>
      <c r="E1616" s="7"/>
      <c r="G1616" s="6"/>
      <c r="H1616" s="5"/>
      <c r="I1616" s="5"/>
      <c r="J1616" s="5"/>
      <c r="K1616" s="7"/>
    </row>
    <row r="1617" spans="1:11" ht="18" customHeight="1" thickBot="1" x14ac:dyDescent="0.3">
      <c r="A1617" s="6" t="s">
        <v>4</v>
      </c>
      <c r="B1617" s="5"/>
      <c r="C1617" s="166" t="e">
        <f>"Function Code: "&amp;VLOOKUP(E1598,INVENTORY!$A$2:$Q$92,14,FALSE)</f>
        <v>#N/A</v>
      </c>
      <c r="D1617" s="167"/>
      <c r="E1617" s="168"/>
      <c r="G1617" s="6" t="s">
        <v>4</v>
      </c>
      <c r="H1617" s="5"/>
      <c r="I1617" s="166" t="e">
        <f>"Function Code: "&amp;VLOOKUP(K1598,INVENTORY!$A$2:$Q$92,14,FALSE)</f>
        <v>#N/A</v>
      </c>
      <c r="J1617" s="167"/>
      <c r="K1617" s="168"/>
    </row>
    <row r="1618" spans="1:11" ht="15" customHeight="1" thickBot="1" x14ac:dyDescent="0.3">
      <c r="A1618" s="6"/>
      <c r="B1618" s="5"/>
      <c r="C1618" s="169"/>
      <c r="D1618" s="170"/>
      <c r="E1618" s="171"/>
      <c r="G1618" s="6"/>
      <c r="H1618" s="5"/>
      <c r="I1618" s="169"/>
      <c r="J1618" s="170"/>
      <c r="K1618" s="171"/>
    </row>
    <row r="1619" spans="1:11" ht="15" customHeight="1" thickBot="1" x14ac:dyDescent="0.3">
      <c r="A1619" s="6"/>
      <c r="B1619" s="5"/>
      <c r="C1619" s="169" t="e">
        <f>"Cosmetic Code: "&amp;VLOOKUP(E1598,INVENTORY!$A$2:$Q$92,15,FALSE)</f>
        <v>#N/A</v>
      </c>
      <c r="D1619" s="170"/>
      <c r="E1619" s="171"/>
      <c r="G1619" s="6"/>
      <c r="H1619" s="5"/>
      <c r="I1619" s="169" t="e">
        <f>"Cosmetic Code: "&amp;VLOOKUP(K1598,INVENTORY!$A$2:$Q$92,15,FALSE)</f>
        <v>#N/A</v>
      </c>
      <c r="J1619" s="170"/>
      <c r="K1619" s="171"/>
    </row>
    <row r="1620" spans="1:11" ht="15" customHeight="1" x14ac:dyDescent="0.25">
      <c r="A1620" s="6"/>
      <c r="B1620" s="5"/>
      <c r="C1620" s="15"/>
      <c r="D1620" s="16"/>
      <c r="E1620" s="17"/>
      <c r="G1620" s="6"/>
      <c r="H1620" s="5"/>
      <c r="I1620" s="15"/>
      <c r="J1620" s="16"/>
      <c r="K1620" s="17"/>
    </row>
    <row r="1621" spans="1:11" ht="15" customHeight="1" x14ac:dyDescent="0.25">
      <c r="A1621" s="4" t="s">
        <v>3</v>
      </c>
      <c r="B1621" s="14" t="s">
        <v>2</v>
      </c>
      <c r="C1621" s="15"/>
      <c r="D1621" s="16"/>
      <c r="E1621" s="17"/>
      <c r="G1621" s="4" t="s">
        <v>3</v>
      </c>
      <c r="H1621" s="14" t="s">
        <v>2</v>
      </c>
      <c r="I1621" s="15"/>
      <c r="J1621" s="16"/>
      <c r="K1621" s="17"/>
    </row>
    <row r="1622" spans="1:11" ht="15.75" customHeight="1" thickBot="1" x14ac:dyDescent="0.3">
      <c r="A1622" s="12" t="s">
        <v>1</v>
      </c>
      <c r="B1622" s="13" t="s">
        <v>1</v>
      </c>
      <c r="C1622" s="18"/>
      <c r="D1622" s="19"/>
      <c r="E1622" s="20"/>
      <c r="G1622" s="12" t="s">
        <v>1</v>
      </c>
      <c r="H1622" s="13" t="s">
        <v>1</v>
      </c>
      <c r="I1622" s="18"/>
      <c r="J1622" s="19"/>
      <c r="K1622" s="20"/>
    </row>
    <row r="1623" spans="1:11" ht="15.75" thickBot="1" x14ac:dyDescent="0.3">
      <c r="A1623" s="3" t="s">
        <v>0</v>
      </c>
      <c r="B1623" s="2" t="s">
        <v>0</v>
      </c>
      <c r="C1623" s="1"/>
      <c r="D1623" s="172" t="s">
        <v>119</v>
      </c>
      <c r="E1623" s="173"/>
      <c r="G1623" s="3" t="s">
        <v>0</v>
      </c>
      <c r="H1623" s="2" t="s">
        <v>0</v>
      </c>
      <c r="I1623" s="1"/>
      <c r="J1623" s="172" t="s">
        <v>119</v>
      </c>
      <c r="K1623" s="173"/>
    </row>
    <row r="1624" spans="1:11" ht="15.75" thickBot="1" x14ac:dyDescent="0.3"/>
    <row r="1625" spans="1:11" ht="15" customHeight="1" x14ac:dyDescent="0.25">
      <c r="A1625" s="176" t="s">
        <v>105</v>
      </c>
      <c r="B1625" s="177"/>
      <c r="C1625" s="177"/>
      <c r="D1625" s="177"/>
      <c r="E1625" s="178"/>
      <c r="G1625" s="176" t="s">
        <v>105</v>
      </c>
      <c r="H1625" s="177"/>
      <c r="I1625" s="177"/>
      <c r="J1625" s="177"/>
      <c r="K1625" s="178"/>
    </row>
    <row r="1626" spans="1:11" ht="15.75" customHeight="1" thickBot="1" x14ac:dyDescent="0.3">
      <c r="A1626" s="179"/>
      <c r="B1626" s="180"/>
      <c r="C1626" s="180"/>
      <c r="D1626" s="180"/>
      <c r="E1626" s="181"/>
      <c r="G1626" s="179"/>
      <c r="H1626" s="180"/>
      <c r="I1626" s="180"/>
      <c r="J1626" s="180"/>
      <c r="K1626" s="181"/>
    </row>
    <row r="1627" spans="1:11" ht="15.75" customHeight="1" thickBot="1" x14ac:dyDescent="0.3">
      <c r="A1627" s="11"/>
      <c r="B1627" s="10"/>
      <c r="C1627" s="10"/>
      <c r="D1627" s="33" t="s">
        <v>42</v>
      </c>
      <c r="E1627" s="42">
        <f>E1569+1</f>
        <v>29</v>
      </c>
      <c r="G1627" s="11"/>
      <c r="H1627" s="10"/>
      <c r="I1627" s="10"/>
      <c r="J1627" s="33" t="s">
        <v>42</v>
      </c>
      <c r="K1627" s="42">
        <f>'Data-PULLDOWNS'!$B$3+E1627</f>
        <v>30</v>
      </c>
    </row>
    <row r="1628" spans="1:11" ht="19.5" customHeight="1" x14ac:dyDescent="0.25">
      <c r="A1628" s="34" t="s">
        <v>11</v>
      </c>
      <c r="B1628" s="35" t="s">
        <v>15</v>
      </c>
      <c r="C1628" s="36" t="s">
        <v>12</v>
      </c>
      <c r="D1628" s="37">
        <f ca="1">NOW()</f>
        <v>45945.548046875003</v>
      </c>
      <c r="E1628" s="38"/>
      <c r="G1628" s="34" t="s">
        <v>11</v>
      </c>
      <c r="H1628" s="35" t="s">
        <v>15</v>
      </c>
      <c r="I1628" s="36" t="s">
        <v>12</v>
      </c>
      <c r="J1628" s="37">
        <f ca="1">NOW()</f>
        <v>45945.548046875003</v>
      </c>
      <c r="K1628" s="38"/>
    </row>
    <row r="1629" spans="1:11" ht="15.95" customHeight="1" x14ac:dyDescent="0.25">
      <c r="A1629" s="34" t="s">
        <v>39</v>
      </c>
      <c r="B1629" s="35" t="s">
        <v>103</v>
      </c>
      <c r="C1629" s="39" t="s">
        <v>38</v>
      </c>
      <c r="D1629" s="40" t="e">
        <f>VLOOKUP(E1627,INVENTORY!$A$2:$N$92,10,FALSE)</f>
        <v>#N/A</v>
      </c>
      <c r="E1629" s="38"/>
      <c r="G1629" s="34" t="s">
        <v>39</v>
      </c>
      <c r="H1629" s="35" t="s">
        <v>103</v>
      </c>
      <c r="I1629" s="39" t="s">
        <v>38</v>
      </c>
      <c r="J1629" s="40" t="e">
        <f>VLOOKUP(K1627,INVENTORY!$A$2:$N$92,10,FALSE)</f>
        <v>#N/A</v>
      </c>
      <c r="K1629" s="38"/>
    </row>
    <row r="1630" spans="1:11" ht="15.95" customHeight="1" x14ac:dyDescent="0.25">
      <c r="A1630" s="34" t="str">
        <f>"Make: "</f>
        <v xml:space="preserve">Make: </v>
      </c>
      <c r="B1630" s="35" t="e">
        <f>VLOOKUP(E1627,INVENTORY!$A$2:$N$92,2,FALSE)</f>
        <v>#N/A</v>
      </c>
      <c r="C1630" s="36" t="str">
        <f>"Model: "</f>
        <v xml:space="preserve">Model: </v>
      </c>
      <c r="D1630" s="40" t="e">
        <f>VLOOKUP(E1627,INVENTORY!$A$2:$N$92,3,FALSE)</f>
        <v>#N/A</v>
      </c>
      <c r="E1630" s="38"/>
      <c r="G1630" s="34" t="str">
        <f>"Make: "</f>
        <v xml:space="preserve">Make: </v>
      </c>
      <c r="H1630" s="35" t="e">
        <f>VLOOKUP(K1627,INVENTORY!$A$2:$N$92,2,FALSE)</f>
        <v>#N/A</v>
      </c>
      <c r="I1630" s="36" t="str">
        <f>"Model: "</f>
        <v xml:space="preserve">Model: </v>
      </c>
      <c r="J1630" s="40" t="e">
        <f>VLOOKUP(K1627,INVENTORY!$A$2:$N$92,3,FALSE)</f>
        <v>#N/A</v>
      </c>
      <c r="K1630" s="38"/>
    </row>
    <row r="1631" spans="1:11" ht="15.95" customHeight="1" x14ac:dyDescent="0.25">
      <c r="A1631" s="34" t="str">
        <f>"CPU/Speed: "</f>
        <v xml:space="preserve">CPU/Speed: </v>
      </c>
      <c r="B1631" s="35" t="e">
        <f>VLOOKUP(E1627,INVENTORY!$A$2:$N$92,4,FALSE)&amp;" / "&amp;VLOOKUP(E1627,INVENTORY!$A$2:$N$92,5,FALSE)&amp;"GHz"</f>
        <v>#N/A</v>
      </c>
      <c r="C1631" s="36"/>
      <c r="D1631" s="36" t="str">
        <f>"Memory: "</f>
        <v xml:space="preserve">Memory: </v>
      </c>
      <c r="E1631" s="41" t="e">
        <f>VLOOKUP(E1627,INVENTORY!$A$2:$N$92,6,FALSE)</f>
        <v>#N/A</v>
      </c>
      <c r="G1631" s="34" t="str">
        <f>"CPU/Speed: "</f>
        <v xml:space="preserve">CPU/Speed: </v>
      </c>
      <c r="H1631" s="35" t="e">
        <f>VLOOKUP(K1627,INVENTORY!$A$2:$N$92,4,FALSE)&amp;" / "&amp;VLOOKUP(K1627,INVENTORY!$A$2:$N$92,5,FALSE)&amp;"GHz"</f>
        <v>#N/A</v>
      </c>
      <c r="I1631" s="36"/>
      <c r="J1631" s="36" t="str">
        <f>"Memory: "</f>
        <v xml:space="preserve">Memory: </v>
      </c>
      <c r="K1631" s="71" t="e">
        <f>VLOOKUP(K1627,INVENTORY!$A$2:$N$92,6,FALSE)</f>
        <v>#N/A</v>
      </c>
    </row>
    <row r="1632" spans="1:11" ht="6.95" customHeight="1" x14ac:dyDescent="0.25">
      <c r="A1632" s="6"/>
      <c r="B1632" s="5"/>
      <c r="C1632" s="5"/>
      <c r="D1632" s="5"/>
      <c r="E1632" s="7"/>
      <c r="G1632" s="6"/>
      <c r="H1632" s="5"/>
      <c r="I1632" s="5"/>
      <c r="J1632" s="5"/>
      <c r="K1632" s="7"/>
    </row>
    <row r="1633" spans="1:11" x14ac:dyDescent="0.25">
      <c r="A1633" s="182" t="s">
        <v>10</v>
      </c>
      <c r="B1633" s="183"/>
      <c r="C1633" s="83" t="s">
        <v>1</v>
      </c>
      <c r="D1633" s="83" t="s">
        <v>9</v>
      </c>
      <c r="E1633" s="68" t="s">
        <v>8</v>
      </c>
      <c r="G1633" s="182" t="s">
        <v>10</v>
      </c>
      <c r="H1633" s="183"/>
      <c r="I1633" s="83" t="s">
        <v>1</v>
      </c>
      <c r="J1633" s="83" t="s">
        <v>9</v>
      </c>
      <c r="K1633" s="68" t="s">
        <v>8</v>
      </c>
    </row>
    <row r="1634" spans="1:11" x14ac:dyDescent="0.25">
      <c r="A1634" s="174" t="s">
        <v>96</v>
      </c>
      <c r="B1634" s="175"/>
      <c r="C1634" s="82" t="s">
        <v>13</v>
      </c>
      <c r="D1634" s="9"/>
      <c r="E1634" s="8"/>
      <c r="G1634" s="174" t="s">
        <v>96</v>
      </c>
      <c r="H1634" s="175"/>
      <c r="I1634" s="82" t="s">
        <v>13</v>
      </c>
      <c r="J1634" s="9"/>
      <c r="K1634" s="8"/>
    </row>
    <row r="1635" spans="1:11" x14ac:dyDescent="0.25">
      <c r="A1635" s="174" t="s">
        <v>98</v>
      </c>
      <c r="B1635" s="175"/>
      <c r="C1635" s="82" t="s">
        <v>13</v>
      </c>
      <c r="D1635" s="9"/>
      <c r="E1635" s="8"/>
      <c r="G1635" s="174" t="s">
        <v>98</v>
      </c>
      <c r="H1635" s="175"/>
      <c r="I1635" s="82" t="s">
        <v>13</v>
      </c>
      <c r="J1635" s="9"/>
      <c r="K1635" s="8"/>
    </row>
    <row r="1636" spans="1:11" x14ac:dyDescent="0.25">
      <c r="A1636" s="174" t="s">
        <v>97</v>
      </c>
      <c r="B1636" s="175"/>
      <c r="C1636" s="82" t="s">
        <v>13</v>
      </c>
      <c r="D1636" s="9"/>
      <c r="E1636" s="8"/>
      <c r="G1636" s="174" t="s">
        <v>97</v>
      </c>
      <c r="H1636" s="175"/>
      <c r="I1636" s="82" t="s">
        <v>13</v>
      </c>
      <c r="J1636" s="9"/>
      <c r="K1636" s="8"/>
    </row>
    <row r="1637" spans="1:11" x14ac:dyDescent="0.25">
      <c r="A1637" s="174" t="s">
        <v>7</v>
      </c>
      <c r="B1637" s="175"/>
      <c r="C1637" s="82" t="s">
        <v>13</v>
      </c>
      <c r="D1637" s="9"/>
      <c r="E1637" s="8"/>
      <c r="G1637" s="174" t="s">
        <v>7</v>
      </c>
      <c r="H1637" s="175"/>
      <c r="I1637" s="82" t="s">
        <v>13</v>
      </c>
      <c r="J1637" s="9"/>
      <c r="K1637" s="8"/>
    </row>
    <row r="1638" spans="1:11" x14ac:dyDescent="0.25">
      <c r="A1638" s="174" t="s">
        <v>99</v>
      </c>
      <c r="B1638" s="175"/>
      <c r="C1638" s="82" t="s">
        <v>13</v>
      </c>
      <c r="D1638" s="9"/>
      <c r="E1638" s="8"/>
      <c r="G1638" s="174" t="s">
        <v>99</v>
      </c>
      <c r="H1638" s="175"/>
      <c r="I1638" s="82" t="s">
        <v>13</v>
      </c>
      <c r="J1638" s="9"/>
      <c r="K1638" s="8"/>
    </row>
    <row r="1639" spans="1:11" x14ac:dyDescent="0.25">
      <c r="A1639" s="174" t="s">
        <v>6</v>
      </c>
      <c r="B1639" s="175"/>
      <c r="C1639" s="82" t="s">
        <v>13</v>
      </c>
      <c r="D1639" s="9"/>
      <c r="E1639" s="8"/>
      <c r="G1639" s="174" t="s">
        <v>6</v>
      </c>
      <c r="H1639" s="175"/>
      <c r="I1639" s="82" t="s">
        <v>13</v>
      </c>
      <c r="J1639" s="9"/>
      <c r="K1639" s="8"/>
    </row>
    <row r="1640" spans="1:11" x14ac:dyDescent="0.25">
      <c r="A1640" s="174"/>
      <c r="B1640" s="175"/>
      <c r="C1640" s="82"/>
      <c r="D1640" s="9"/>
      <c r="E1640" s="8"/>
      <c r="G1640" s="174"/>
      <c r="H1640" s="175"/>
      <c r="I1640" s="82"/>
      <c r="J1640" s="9"/>
      <c r="K1640" s="8"/>
    </row>
    <row r="1641" spans="1:11" x14ac:dyDescent="0.25">
      <c r="A1641" s="174"/>
      <c r="B1641" s="175"/>
      <c r="C1641" s="82"/>
      <c r="D1641" s="9"/>
      <c r="E1641" s="8"/>
      <c r="G1641" s="174"/>
      <c r="H1641" s="175"/>
      <c r="I1641" s="82"/>
      <c r="J1641" s="9"/>
      <c r="K1641" s="8"/>
    </row>
    <row r="1642" spans="1:11" ht="15.75" thickBot="1" x14ac:dyDescent="0.3">
      <c r="A1642" s="163" t="s">
        <v>14</v>
      </c>
      <c r="B1642" s="164"/>
      <c r="C1642" s="164"/>
      <c r="D1642" s="164"/>
      <c r="E1642" s="165"/>
      <c r="G1642" s="163" t="s">
        <v>14</v>
      </c>
      <c r="H1642" s="164"/>
      <c r="I1642" s="164"/>
      <c r="J1642" s="164"/>
      <c r="K1642" s="165"/>
    </row>
    <row r="1643" spans="1:11" ht="21.75" customHeight="1" x14ac:dyDescent="0.25">
      <c r="A1643" s="69" t="s">
        <v>101</v>
      </c>
      <c r="B1643" s="69" t="s">
        <v>5</v>
      </c>
      <c r="C1643" s="69" t="s">
        <v>100</v>
      </c>
      <c r="D1643" s="69" t="s">
        <v>108</v>
      </c>
      <c r="E1643" s="69" t="s">
        <v>95</v>
      </c>
      <c r="G1643" s="69" t="s">
        <v>101</v>
      </c>
      <c r="H1643" s="69" t="s">
        <v>5</v>
      </c>
      <c r="I1643" s="69" t="s">
        <v>100</v>
      </c>
      <c r="J1643" s="69" t="s">
        <v>108</v>
      </c>
      <c r="K1643" s="69" t="s">
        <v>95</v>
      </c>
    </row>
    <row r="1644" spans="1:11" ht="15.75" thickBot="1" x14ac:dyDescent="0.3">
      <c r="A1644" s="70"/>
      <c r="B1644" s="70"/>
      <c r="C1644" s="70" t="e">
        <f>VLOOKUP(E1627,INVENTORY!$A$2:$N$92,7,FALSE)</f>
        <v>#N/A</v>
      </c>
      <c r="D1644" s="70" t="e">
        <f>VLOOKUP(E1627,INVENTORY!$A$2:$N$92,8,FALSE)</f>
        <v>#N/A</v>
      </c>
      <c r="E1644" s="70" t="e">
        <f>VLOOKUP(E1627,INVENTORY!$A$2:$N$92,9,FALSE)</f>
        <v>#N/A</v>
      </c>
      <c r="G1644" s="70"/>
      <c r="H1644" s="70"/>
      <c r="I1644" s="70" t="e">
        <f>VLOOKUP(K1627,INVENTORY!$A$2:$N$92,7,FALSE)</f>
        <v>#N/A</v>
      </c>
      <c r="J1644" s="70" t="e">
        <f>VLOOKUP(K1627,INVENTORY!$A$2:$N$92,8,FALSE)</f>
        <v>#N/A</v>
      </c>
      <c r="K1644" s="70" t="e">
        <f>VLOOKUP(K1627,INVENTORY!$A$2:$N$92,9,FALSE)</f>
        <v>#N/A</v>
      </c>
    </row>
    <row r="1645" spans="1:11" ht="15.75" thickBot="1" x14ac:dyDescent="0.3">
      <c r="A1645" s="6"/>
      <c r="B1645" s="5"/>
      <c r="C1645" s="5"/>
      <c r="D1645" s="5"/>
      <c r="E1645" s="7"/>
      <c r="G1645" s="6"/>
      <c r="H1645" s="5"/>
      <c r="I1645" s="5"/>
      <c r="J1645" s="5"/>
      <c r="K1645" s="7"/>
    </row>
    <row r="1646" spans="1:11" ht="18" customHeight="1" thickBot="1" x14ac:dyDescent="0.3">
      <c r="A1646" s="6" t="s">
        <v>4</v>
      </c>
      <c r="B1646" s="5"/>
      <c r="C1646" s="166" t="e">
        <f>"Function Code: "&amp;VLOOKUP(E1627,INVENTORY!$A$2:$Q$92,14,FALSE)</f>
        <v>#N/A</v>
      </c>
      <c r="D1646" s="167"/>
      <c r="E1646" s="168"/>
      <c r="G1646" s="6" t="s">
        <v>4</v>
      </c>
      <c r="H1646" s="5"/>
      <c r="I1646" s="166" t="e">
        <f>"Function Code: "&amp;VLOOKUP(K1627,INVENTORY!$A$2:$Q$92,14,FALSE)</f>
        <v>#N/A</v>
      </c>
      <c r="J1646" s="167"/>
      <c r="K1646" s="168"/>
    </row>
    <row r="1647" spans="1:11" ht="15" customHeight="1" thickBot="1" x14ac:dyDescent="0.3">
      <c r="A1647" s="6"/>
      <c r="B1647" s="5"/>
      <c r="C1647" s="169"/>
      <c r="D1647" s="170"/>
      <c r="E1647" s="171"/>
      <c r="G1647" s="6"/>
      <c r="H1647" s="5"/>
      <c r="I1647" s="169"/>
      <c r="J1647" s="170"/>
      <c r="K1647" s="171"/>
    </row>
    <row r="1648" spans="1:11" ht="15" customHeight="1" thickBot="1" x14ac:dyDescent="0.3">
      <c r="A1648" s="6"/>
      <c r="B1648" s="5"/>
      <c r="C1648" s="169" t="e">
        <f>"Cosmetic Code: "&amp;VLOOKUP(E1627,INVENTORY!$A$2:$Q$92,15,FALSE)</f>
        <v>#N/A</v>
      </c>
      <c r="D1648" s="170"/>
      <c r="E1648" s="171"/>
      <c r="G1648" s="6"/>
      <c r="H1648" s="5"/>
      <c r="I1648" s="169" t="e">
        <f>"Cosmetic Code: "&amp;VLOOKUP(K1627,INVENTORY!$A$2:$Q$92,15,FALSE)</f>
        <v>#N/A</v>
      </c>
      <c r="J1648" s="170"/>
      <c r="K1648" s="171"/>
    </row>
    <row r="1649" spans="1:11" ht="15" customHeight="1" x14ac:dyDescent="0.25">
      <c r="A1649" s="6"/>
      <c r="B1649" s="5"/>
      <c r="C1649" s="15"/>
      <c r="D1649" s="16"/>
      <c r="E1649" s="17"/>
      <c r="G1649" s="6"/>
      <c r="H1649" s="5"/>
      <c r="I1649" s="15"/>
      <c r="J1649" s="16"/>
      <c r="K1649" s="17"/>
    </row>
    <row r="1650" spans="1:11" ht="15" customHeight="1" x14ac:dyDescent="0.25">
      <c r="A1650" s="4" t="s">
        <v>3</v>
      </c>
      <c r="B1650" s="14" t="s">
        <v>2</v>
      </c>
      <c r="C1650" s="15"/>
      <c r="D1650" s="16"/>
      <c r="E1650" s="17"/>
      <c r="G1650" s="4" t="s">
        <v>3</v>
      </c>
      <c r="H1650" s="14" t="s">
        <v>2</v>
      </c>
      <c r="I1650" s="15"/>
      <c r="J1650" s="16"/>
      <c r="K1650" s="17"/>
    </row>
    <row r="1651" spans="1:11" ht="15.75" customHeight="1" thickBot="1" x14ac:dyDescent="0.3">
      <c r="A1651" s="12" t="s">
        <v>1</v>
      </c>
      <c r="B1651" s="13" t="s">
        <v>1</v>
      </c>
      <c r="C1651" s="18"/>
      <c r="D1651" s="19"/>
      <c r="E1651" s="20"/>
      <c r="G1651" s="12" t="s">
        <v>1</v>
      </c>
      <c r="H1651" s="13" t="s">
        <v>1</v>
      </c>
      <c r="I1651" s="18"/>
      <c r="J1651" s="19"/>
      <c r="K1651" s="20"/>
    </row>
    <row r="1652" spans="1:11" ht="15.75" thickBot="1" x14ac:dyDescent="0.3">
      <c r="A1652" s="3" t="s">
        <v>0</v>
      </c>
      <c r="B1652" s="2" t="s">
        <v>0</v>
      </c>
      <c r="C1652" s="1"/>
      <c r="D1652" s="172" t="s">
        <v>119</v>
      </c>
      <c r="E1652" s="173"/>
      <c r="G1652" s="3" t="s">
        <v>0</v>
      </c>
      <c r="H1652" s="2" t="s">
        <v>0</v>
      </c>
      <c r="I1652" s="1"/>
      <c r="J1652" s="172" t="s">
        <v>119</v>
      </c>
      <c r="K1652" s="173"/>
    </row>
    <row r="1653" spans="1:11" ht="47.25" customHeight="1" thickBot="1" x14ac:dyDescent="0.3"/>
    <row r="1654" spans="1:11" ht="15" customHeight="1" x14ac:dyDescent="0.25">
      <c r="A1654" s="176" t="s">
        <v>105</v>
      </c>
      <c r="B1654" s="177"/>
      <c r="C1654" s="177"/>
      <c r="D1654" s="177"/>
      <c r="E1654" s="178"/>
      <c r="G1654" s="176" t="s">
        <v>105</v>
      </c>
      <c r="H1654" s="177"/>
      <c r="I1654" s="177"/>
      <c r="J1654" s="177"/>
      <c r="K1654" s="178"/>
    </row>
    <row r="1655" spans="1:11" ht="15.75" customHeight="1" thickBot="1" x14ac:dyDescent="0.3">
      <c r="A1655" s="179"/>
      <c r="B1655" s="180"/>
      <c r="C1655" s="180"/>
      <c r="D1655" s="180"/>
      <c r="E1655" s="181"/>
      <c r="G1655" s="179"/>
      <c r="H1655" s="180"/>
      <c r="I1655" s="180"/>
      <c r="J1655" s="180"/>
      <c r="K1655" s="181"/>
    </row>
    <row r="1656" spans="1:11" ht="15.75" customHeight="1" thickBot="1" x14ac:dyDescent="0.3">
      <c r="A1656" s="11"/>
      <c r="B1656" s="10"/>
      <c r="C1656" s="10"/>
      <c r="D1656" s="33" t="s">
        <v>42</v>
      </c>
      <c r="E1656" s="42">
        <f>'Data-PULLDOWNS'!$B$3*2+E1627</f>
        <v>31</v>
      </c>
      <c r="G1656" s="11"/>
      <c r="H1656" s="10"/>
      <c r="I1656" s="10"/>
      <c r="J1656" s="33" t="s">
        <v>42</v>
      </c>
      <c r="K1656" s="42">
        <f>'Data-PULLDOWNS'!$B$3*3+E1627</f>
        <v>32</v>
      </c>
    </row>
    <row r="1657" spans="1:11" ht="19.5" customHeight="1" x14ac:dyDescent="0.25">
      <c r="A1657" s="34" t="s">
        <v>11</v>
      </c>
      <c r="B1657" s="35" t="s">
        <v>15</v>
      </c>
      <c r="C1657" s="36" t="s">
        <v>12</v>
      </c>
      <c r="D1657" s="37">
        <f ca="1">NOW()</f>
        <v>45945.548046875003</v>
      </c>
      <c r="E1657" s="38"/>
      <c r="G1657" s="34" t="s">
        <v>11</v>
      </c>
      <c r="H1657" s="35" t="s">
        <v>15</v>
      </c>
      <c r="I1657" s="36" t="s">
        <v>12</v>
      </c>
      <c r="J1657" s="37">
        <f ca="1">NOW()</f>
        <v>45945.548046875003</v>
      </c>
      <c r="K1657" s="38"/>
    </row>
    <row r="1658" spans="1:11" ht="15.95" customHeight="1" x14ac:dyDescent="0.25">
      <c r="A1658" s="34" t="s">
        <v>39</v>
      </c>
      <c r="B1658" s="35" t="s">
        <v>103</v>
      </c>
      <c r="C1658" s="39" t="s">
        <v>38</v>
      </c>
      <c r="D1658" s="40" t="e">
        <f>VLOOKUP(E1656,INVENTORY!$A$2:$N$92,10,FALSE)</f>
        <v>#N/A</v>
      </c>
      <c r="E1658" s="38"/>
      <c r="G1658" s="34" t="s">
        <v>39</v>
      </c>
      <c r="H1658" s="35" t="s">
        <v>103</v>
      </c>
      <c r="I1658" s="39" t="s">
        <v>38</v>
      </c>
      <c r="J1658" s="40" t="e">
        <f>VLOOKUP(K1656,INVENTORY!$A$2:$N$92,10,FALSE)</f>
        <v>#N/A</v>
      </c>
      <c r="K1658" s="38"/>
    </row>
    <row r="1659" spans="1:11" ht="15.95" customHeight="1" x14ac:dyDescent="0.25">
      <c r="A1659" s="34" t="str">
        <f>"Make: "</f>
        <v xml:space="preserve">Make: </v>
      </c>
      <c r="B1659" s="35" t="e">
        <f>VLOOKUP(E1656,INVENTORY!$A$2:$N$92,2,FALSE)</f>
        <v>#N/A</v>
      </c>
      <c r="C1659" s="36" t="str">
        <f>"Model: "</f>
        <v xml:space="preserve">Model: </v>
      </c>
      <c r="D1659" s="40" t="e">
        <f>VLOOKUP(E1656,INVENTORY!$A$2:$N$92,3,FALSE)</f>
        <v>#N/A</v>
      </c>
      <c r="E1659" s="38"/>
      <c r="G1659" s="34" t="str">
        <f>"Make: "</f>
        <v xml:space="preserve">Make: </v>
      </c>
      <c r="H1659" s="35" t="e">
        <f>VLOOKUP(K1656,INVENTORY!$A$2:$N$92,2,FALSE)</f>
        <v>#N/A</v>
      </c>
      <c r="I1659" s="36" t="str">
        <f>"Model: "</f>
        <v xml:space="preserve">Model: </v>
      </c>
      <c r="J1659" s="40" t="e">
        <f>VLOOKUP(K1656,INVENTORY!$A$2:$N$92,3,FALSE)</f>
        <v>#N/A</v>
      </c>
      <c r="K1659" s="38"/>
    </row>
    <row r="1660" spans="1:11" ht="15.95" customHeight="1" x14ac:dyDescent="0.25">
      <c r="A1660" s="34" t="str">
        <f>"CPU/Speed: "</f>
        <v xml:space="preserve">CPU/Speed: </v>
      </c>
      <c r="B1660" s="35" t="e">
        <f>VLOOKUP(E1656,INVENTORY!$A$2:$N$92,4,FALSE)&amp;" / "&amp;VLOOKUP(E1656,INVENTORY!$A$2:$N$92,5,FALSE)&amp;"GHz"</f>
        <v>#N/A</v>
      </c>
      <c r="C1660" s="36"/>
      <c r="D1660" s="36" t="str">
        <f>"Memory: "</f>
        <v xml:space="preserve">Memory: </v>
      </c>
      <c r="E1660" s="71" t="e">
        <f>VLOOKUP(E1656,INVENTORY!$A$2:$N$92,6,FALSE)</f>
        <v>#N/A</v>
      </c>
      <c r="G1660" s="34" t="str">
        <f>"CPU/Speed: "</f>
        <v xml:space="preserve">CPU/Speed: </v>
      </c>
      <c r="H1660" s="35" t="e">
        <f>VLOOKUP(K1656,INVENTORY!$A$2:$N$92,4,FALSE)&amp;" / "&amp;VLOOKUP(K1656,INVENTORY!$A$2:$N$92,5,FALSE)&amp;"GHz"</f>
        <v>#N/A</v>
      </c>
      <c r="I1660" s="36"/>
      <c r="J1660" s="36" t="str">
        <f>"Memory: "</f>
        <v xml:space="preserve">Memory: </v>
      </c>
      <c r="K1660" s="71" t="e">
        <f>VLOOKUP(K1656,INVENTORY!$A$2:$N$92,6,FALSE)</f>
        <v>#N/A</v>
      </c>
    </row>
    <row r="1661" spans="1:11" ht="6.95" customHeight="1" x14ac:dyDescent="0.25">
      <c r="A1661" s="6"/>
      <c r="B1661" s="5"/>
      <c r="C1661" s="5"/>
      <c r="D1661" s="5"/>
      <c r="E1661" s="7"/>
      <c r="G1661" s="6"/>
      <c r="H1661" s="5"/>
      <c r="I1661" s="5"/>
      <c r="J1661" s="5"/>
      <c r="K1661" s="7"/>
    </row>
    <row r="1662" spans="1:11" x14ac:dyDescent="0.25">
      <c r="A1662" s="182" t="s">
        <v>10</v>
      </c>
      <c r="B1662" s="183"/>
      <c r="C1662" s="83" t="s">
        <v>1</v>
      </c>
      <c r="D1662" s="83" t="s">
        <v>9</v>
      </c>
      <c r="E1662" s="68" t="s">
        <v>8</v>
      </c>
      <c r="G1662" s="182" t="s">
        <v>10</v>
      </c>
      <c r="H1662" s="183"/>
      <c r="I1662" s="83" t="s">
        <v>1</v>
      </c>
      <c r="J1662" s="83" t="s">
        <v>9</v>
      </c>
      <c r="K1662" s="68" t="s">
        <v>8</v>
      </c>
    </row>
    <row r="1663" spans="1:11" x14ac:dyDescent="0.25">
      <c r="A1663" s="174" t="s">
        <v>96</v>
      </c>
      <c r="B1663" s="175"/>
      <c r="C1663" s="82" t="s">
        <v>13</v>
      </c>
      <c r="D1663" s="9"/>
      <c r="E1663" s="8"/>
      <c r="G1663" s="174" t="s">
        <v>96</v>
      </c>
      <c r="H1663" s="175"/>
      <c r="I1663" s="82" t="s">
        <v>13</v>
      </c>
      <c r="J1663" s="9"/>
      <c r="K1663" s="8"/>
    </row>
    <row r="1664" spans="1:11" x14ac:dyDescent="0.25">
      <c r="A1664" s="174" t="s">
        <v>98</v>
      </c>
      <c r="B1664" s="175"/>
      <c r="C1664" s="82" t="s">
        <v>13</v>
      </c>
      <c r="D1664" s="9"/>
      <c r="E1664" s="8"/>
      <c r="G1664" s="174" t="s">
        <v>98</v>
      </c>
      <c r="H1664" s="175"/>
      <c r="I1664" s="82" t="s">
        <v>13</v>
      </c>
      <c r="J1664" s="9"/>
      <c r="K1664" s="8"/>
    </row>
    <row r="1665" spans="1:11" x14ac:dyDescent="0.25">
      <c r="A1665" s="174" t="s">
        <v>97</v>
      </c>
      <c r="B1665" s="175"/>
      <c r="C1665" s="82" t="s">
        <v>13</v>
      </c>
      <c r="D1665" s="9"/>
      <c r="E1665" s="8"/>
      <c r="G1665" s="174" t="s">
        <v>97</v>
      </c>
      <c r="H1665" s="175"/>
      <c r="I1665" s="82" t="s">
        <v>13</v>
      </c>
      <c r="J1665" s="9"/>
      <c r="K1665" s="8"/>
    </row>
    <row r="1666" spans="1:11" x14ac:dyDescent="0.25">
      <c r="A1666" s="174" t="s">
        <v>7</v>
      </c>
      <c r="B1666" s="175"/>
      <c r="C1666" s="82" t="s">
        <v>13</v>
      </c>
      <c r="D1666" s="9"/>
      <c r="E1666" s="8"/>
      <c r="G1666" s="174" t="s">
        <v>7</v>
      </c>
      <c r="H1666" s="175"/>
      <c r="I1666" s="82" t="s">
        <v>13</v>
      </c>
      <c r="J1666" s="9"/>
      <c r="K1666" s="8"/>
    </row>
    <row r="1667" spans="1:11" x14ac:dyDescent="0.25">
      <c r="A1667" s="174" t="s">
        <v>99</v>
      </c>
      <c r="B1667" s="175"/>
      <c r="C1667" s="82" t="s">
        <v>13</v>
      </c>
      <c r="D1667" s="9"/>
      <c r="E1667" s="8"/>
      <c r="G1667" s="174" t="s">
        <v>99</v>
      </c>
      <c r="H1667" s="175"/>
      <c r="I1667" s="82" t="s">
        <v>13</v>
      </c>
      <c r="J1667" s="9"/>
      <c r="K1667" s="8"/>
    </row>
    <row r="1668" spans="1:11" x14ac:dyDescent="0.25">
      <c r="A1668" s="174" t="s">
        <v>6</v>
      </c>
      <c r="B1668" s="175"/>
      <c r="C1668" s="82" t="s">
        <v>13</v>
      </c>
      <c r="D1668" s="9"/>
      <c r="E1668" s="8"/>
      <c r="G1668" s="174" t="s">
        <v>6</v>
      </c>
      <c r="H1668" s="175"/>
      <c r="I1668" s="82" t="s">
        <v>13</v>
      </c>
      <c r="J1668" s="9"/>
      <c r="K1668" s="8"/>
    </row>
    <row r="1669" spans="1:11" x14ac:dyDescent="0.25">
      <c r="A1669" s="174"/>
      <c r="B1669" s="175"/>
      <c r="C1669" s="82"/>
      <c r="D1669" s="9"/>
      <c r="E1669" s="8"/>
      <c r="G1669" s="174"/>
      <c r="H1669" s="175"/>
      <c r="I1669" s="82"/>
      <c r="J1669" s="9"/>
      <c r="K1669" s="8"/>
    </row>
    <row r="1670" spans="1:11" x14ac:dyDescent="0.25">
      <c r="A1670" s="174"/>
      <c r="B1670" s="175"/>
      <c r="C1670" s="82"/>
      <c r="D1670" s="9"/>
      <c r="E1670" s="8"/>
      <c r="G1670" s="174"/>
      <c r="H1670" s="175"/>
      <c r="I1670" s="82"/>
      <c r="J1670" s="9"/>
      <c r="K1670" s="8"/>
    </row>
    <row r="1671" spans="1:11" ht="15.75" thickBot="1" x14ac:dyDescent="0.3">
      <c r="A1671" s="163" t="s">
        <v>14</v>
      </c>
      <c r="B1671" s="164"/>
      <c r="C1671" s="164"/>
      <c r="D1671" s="164"/>
      <c r="E1671" s="165"/>
      <c r="G1671" s="163" t="s">
        <v>14</v>
      </c>
      <c r="H1671" s="164"/>
      <c r="I1671" s="164"/>
      <c r="J1671" s="164"/>
      <c r="K1671" s="165"/>
    </row>
    <row r="1672" spans="1:11" ht="21.75" customHeight="1" x14ac:dyDescent="0.25">
      <c r="A1672" s="69" t="s">
        <v>101</v>
      </c>
      <c r="B1672" s="69" t="s">
        <v>5</v>
      </c>
      <c r="C1672" s="69" t="s">
        <v>100</v>
      </c>
      <c r="D1672" s="69" t="s">
        <v>108</v>
      </c>
      <c r="E1672" s="69" t="s">
        <v>95</v>
      </c>
      <c r="G1672" s="69" t="s">
        <v>101</v>
      </c>
      <c r="H1672" s="69" t="s">
        <v>5</v>
      </c>
      <c r="I1672" s="69" t="s">
        <v>100</v>
      </c>
      <c r="J1672" s="69" t="s">
        <v>108</v>
      </c>
      <c r="K1672" s="69" t="s">
        <v>95</v>
      </c>
    </row>
    <row r="1673" spans="1:11" ht="15.75" thickBot="1" x14ac:dyDescent="0.3">
      <c r="A1673" s="70"/>
      <c r="B1673" s="70"/>
      <c r="C1673" s="70" t="e">
        <f>VLOOKUP(E1656,INVENTORY!$A$2:$N$92,7,FALSE)</f>
        <v>#N/A</v>
      </c>
      <c r="D1673" s="70" t="e">
        <f>VLOOKUP(E1656,INVENTORY!$A$2:$N$92,8,FALSE)</f>
        <v>#N/A</v>
      </c>
      <c r="E1673" s="70" t="e">
        <f>VLOOKUP(E1656,INVENTORY!$A$2:$N$92,9,FALSE)</f>
        <v>#N/A</v>
      </c>
      <c r="G1673" s="70"/>
      <c r="H1673" s="70"/>
      <c r="I1673" s="70" t="e">
        <f>VLOOKUP(K1656,INVENTORY!$A$2:$N$92,7,FALSE)</f>
        <v>#N/A</v>
      </c>
      <c r="J1673" s="70" t="e">
        <f>VLOOKUP(K1656,INVENTORY!$A$2:$N$92,8,FALSE)</f>
        <v>#N/A</v>
      </c>
      <c r="K1673" s="70" t="e">
        <f>VLOOKUP(K1656,INVENTORY!$A$2:$N$92,9,FALSE)</f>
        <v>#N/A</v>
      </c>
    </row>
    <row r="1674" spans="1:11" ht="15.75" thickBot="1" x14ac:dyDescent="0.3">
      <c r="A1674" s="6"/>
      <c r="B1674" s="5"/>
      <c r="C1674" s="5"/>
      <c r="D1674" s="5"/>
      <c r="E1674" s="7"/>
      <c r="G1674" s="6"/>
      <c r="H1674" s="5"/>
      <c r="I1674" s="5"/>
      <c r="J1674" s="5"/>
      <c r="K1674" s="7"/>
    </row>
    <row r="1675" spans="1:11" ht="18" customHeight="1" thickBot="1" x14ac:dyDescent="0.3">
      <c r="A1675" s="6" t="s">
        <v>4</v>
      </c>
      <c r="B1675" s="5"/>
      <c r="C1675" s="166" t="e">
        <f>"Function Code: "&amp;VLOOKUP(E1656,INVENTORY!$A$2:$Q$92,14,FALSE)</f>
        <v>#N/A</v>
      </c>
      <c r="D1675" s="167"/>
      <c r="E1675" s="168"/>
      <c r="G1675" s="6" t="s">
        <v>4</v>
      </c>
      <c r="H1675" s="5"/>
      <c r="I1675" s="166" t="e">
        <f>"Function Code: "&amp;VLOOKUP(K1656,INVENTORY!$A$2:$Q$92,14,FALSE)</f>
        <v>#N/A</v>
      </c>
      <c r="J1675" s="167"/>
      <c r="K1675" s="168"/>
    </row>
    <row r="1676" spans="1:11" ht="15" customHeight="1" thickBot="1" x14ac:dyDescent="0.3">
      <c r="A1676" s="6"/>
      <c r="B1676" s="5"/>
      <c r="C1676" s="169"/>
      <c r="D1676" s="170"/>
      <c r="E1676" s="171"/>
      <c r="G1676" s="6"/>
      <c r="H1676" s="5"/>
      <c r="I1676" s="169"/>
      <c r="J1676" s="170"/>
      <c r="K1676" s="171"/>
    </row>
    <row r="1677" spans="1:11" ht="15" customHeight="1" thickBot="1" x14ac:dyDescent="0.3">
      <c r="A1677" s="6"/>
      <c r="B1677" s="5"/>
      <c r="C1677" s="169" t="e">
        <f>"Cosmetic Code: "&amp;VLOOKUP(E1656,INVENTORY!$A$2:$Q$92,15,FALSE)</f>
        <v>#N/A</v>
      </c>
      <c r="D1677" s="170"/>
      <c r="E1677" s="171"/>
      <c r="G1677" s="6"/>
      <c r="H1677" s="5"/>
      <c r="I1677" s="169" t="e">
        <f>"Cosmetic Code: "&amp;VLOOKUP(K1656,INVENTORY!$A$2:$Q$92,15,FALSE)</f>
        <v>#N/A</v>
      </c>
      <c r="J1677" s="170"/>
      <c r="K1677" s="171"/>
    </row>
    <row r="1678" spans="1:11" ht="15" customHeight="1" x14ac:dyDescent="0.25">
      <c r="A1678" s="6"/>
      <c r="B1678" s="5"/>
      <c r="C1678" s="15"/>
      <c r="D1678" s="16"/>
      <c r="E1678" s="17"/>
      <c r="G1678" s="6"/>
      <c r="H1678" s="5"/>
      <c r="I1678" s="15"/>
      <c r="J1678" s="16"/>
      <c r="K1678" s="17"/>
    </row>
    <row r="1679" spans="1:11" ht="15" customHeight="1" x14ac:dyDescent="0.25">
      <c r="A1679" s="4" t="s">
        <v>3</v>
      </c>
      <c r="B1679" s="14" t="s">
        <v>2</v>
      </c>
      <c r="C1679" s="15"/>
      <c r="D1679" s="16"/>
      <c r="E1679" s="17"/>
      <c r="G1679" s="4" t="s">
        <v>3</v>
      </c>
      <c r="H1679" s="14" t="s">
        <v>2</v>
      </c>
      <c r="I1679" s="15"/>
      <c r="J1679" s="16"/>
      <c r="K1679" s="17"/>
    </row>
    <row r="1680" spans="1:11" ht="15.75" customHeight="1" thickBot="1" x14ac:dyDescent="0.3">
      <c r="A1680" s="12" t="s">
        <v>1</v>
      </c>
      <c r="B1680" s="13" t="s">
        <v>1</v>
      </c>
      <c r="C1680" s="18"/>
      <c r="D1680" s="19"/>
      <c r="E1680" s="20"/>
      <c r="G1680" s="12" t="s">
        <v>1</v>
      </c>
      <c r="H1680" s="13" t="s">
        <v>1</v>
      </c>
      <c r="I1680" s="18"/>
      <c r="J1680" s="19"/>
      <c r="K1680" s="20"/>
    </row>
    <row r="1681" spans="1:11" ht="15.75" thickBot="1" x14ac:dyDescent="0.3">
      <c r="A1681" s="3" t="s">
        <v>0</v>
      </c>
      <c r="B1681" s="2" t="s">
        <v>0</v>
      </c>
      <c r="C1681" s="1"/>
      <c r="D1681" s="172" t="s">
        <v>119</v>
      </c>
      <c r="E1681" s="173"/>
      <c r="G1681" s="3" t="s">
        <v>0</v>
      </c>
      <c r="H1681" s="2" t="s">
        <v>0</v>
      </c>
      <c r="I1681" s="1"/>
      <c r="J1681" s="172" t="s">
        <v>119</v>
      </c>
      <c r="K1681" s="173"/>
    </row>
    <row r="1682" spans="1:11" ht="15.75" thickBot="1" x14ac:dyDescent="0.3"/>
    <row r="1683" spans="1:11" ht="15" customHeight="1" x14ac:dyDescent="0.25">
      <c r="A1683" s="176" t="s">
        <v>105</v>
      </c>
      <c r="B1683" s="177"/>
      <c r="C1683" s="177"/>
      <c r="D1683" s="177"/>
      <c r="E1683" s="178"/>
      <c r="G1683" s="176" t="s">
        <v>105</v>
      </c>
      <c r="H1683" s="177"/>
      <c r="I1683" s="177"/>
      <c r="J1683" s="177"/>
      <c r="K1683" s="178"/>
    </row>
    <row r="1684" spans="1:11" ht="15.75" customHeight="1" thickBot="1" x14ac:dyDescent="0.3">
      <c r="A1684" s="179"/>
      <c r="B1684" s="180"/>
      <c r="C1684" s="180"/>
      <c r="D1684" s="180"/>
      <c r="E1684" s="181"/>
      <c r="G1684" s="179"/>
      <c r="H1684" s="180"/>
      <c r="I1684" s="180"/>
      <c r="J1684" s="180"/>
      <c r="K1684" s="181"/>
    </row>
    <row r="1685" spans="1:11" ht="15.75" customHeight="1" thickBot="1" x14ac:dyDescent="0.3">
      <c r="A1685" s="11"/>
      <c r="B1685" s="10"/>
      <c r="C1685" s="10"/>
      <c r="D1685" s="33" t="s">
        <v>42</v>
      </c>
      <c r="E1685" s="42">
        <f>E1627+1</f>
        <v>30</v>
      </c>
      <c r="G1685" s="11"/>
      <c r="H1685" s="10"/>
      <c r="I1685" s="10"/>
      <c r="J1685" s="33" t="s">
        <v>42</v>
      </c>
      <c r="K1685" s="42">
        <f>'Data-PULLDOWNS'!$B$3+E1685</f>
        <v>31</v>
      </c>
    </row>
    <row r="1686" spans="1:11" ht="19.5" customHeight="1" x14ac:dyDescent="0.25">
      <c r="A1686" s="34" t="s">
        <v>11</v>
      </c>
      <c r="B1686" s="35" t="s">
        <v>15</v>
      </c>
      <c r="C1686" s="36" t="s">
        <v>12</v>
      </c>
      <c r="D1686" s="37">
        <f ca="1">NOW()</f>
        <v>45945.548046875003</v>
      </c>
      <c r="E1686" s="38"/>
      <c r="G1686" s="34" t="s">
        <v>11</v>
      </c>
      <c r="H1686" s="35" t="s">
        <v>15</v>
      </c>
      <c r="I1686" s="36" t="s">
        <v>12</v>
      </c>
      <c r="J1686" s="37">
        <f ca="1">NOW()</f>
        <v>45945.548046875003</v>
      </c>
      <c r="K1686" s="38"/>
    </row>
    <row r="1687" spans="1:11" ht="15.95" customHeight="1" x14ac:dyDescent="0.25">
      <c r="A1687" s="34" t="s">
        <v>39</v>
      </c>
      <c r="B1687" s="35" t="s">
        <v>103</v>
      </c>
      <c r="C1687" s="39" t="s">
        <v>38</v>
      </c>
      <c r="D1687" s="40" t="e">
        <f>VLOOKUP(E1685,INVENTORY!$A$2:$N$92,10,FALSE)</f>
        <v>#N/A</v>
      </c>
      <c r="E1687" s="38"/>
      <c r="G1687" s="34" t="s">
        <v>39</v>
      </c>
      <c r="H1687" s="35" t="s">
        <v>103</v>
      </c>
      <c r="I1687" s="39" t="s">
        <v>38</v>
      </c>
      <c r="J1687" s="40" t="e">
        <f>VLOOKUP(K1685,INVENTORY!$A$2:$N$92,10,FALSE)</f>
        <v>#N/A</v>
      </c>
      <c r="K1687" s="38"/>
    </row>
    <row r="1688" spans="1:11" ht="15.95" customHeight="1" x14ac:dyDescent="0.25">
      <c r="A1688" s="34" t="str">
        <f>"Make: "</f>
        <v xml:space="preserve">Make: </v>
      </c>
      <c r="B1688" s="35" t="e">
        <f>VLOOKUP(E1685,INVENTORY!$A$2:$N$92,2,FALSE)</f>
        <v>#N/A</v>
      </c>
      <c r="C1688" s="36" t="str">
        <f>"Model: "</f>
        <v xml:space="preserve">Model: </v>
      </c>
      <c r="D1688" s="40" t="e">
        <f>VLOOKUP(E1685,INVENTORY!$A$2:$N$92,3,FALSE)</f>
        <v>#N/A</v>
      </c>
      <c r="E1688" s="38"/>
      <c r="G1688" s="34" t="str">
        <f>"Make: "</f>
        <v xml:space="preserve">Make: </v>
      </c>
      <c r="H1688" s="35" t="e">
        <f>VLOOKUP(K1685,INVENTORY!$A$2:$N$92,2,FALSE)</f>
        <v>#N/A</v>
      </c>
      <c r="I1688" s="36" t="str">
        <f>"Model: "</f>
        <v xml:space="preserve">Model: </v>
      </c>
      <c r="J1688" s="40" t="e">
        <f>VLOOKUP(K1685,INVENTORY!$A$2:$N$92,3,FALSE)</f>
        <v>#N/A</v>
      </c>
      <c r="K1688" s="38"/>
    </row>
    <row r="1689" spans="1:11" ht="15.95" customHeight="1" x14ac:dyDescent="0.25">
      <c r="A1689" s="34" t="str">
        <f>"CPU/Speed: "</f>
        <v xml:space="preserve">CPU/Speed: </v>
      </c>
      <c r="B1689" s="35" t="e">
        <f>VLOOKUP(E1685,INVENTORY!$A$2:$N$92,4,FALSE)&amp;" / "&amp;VLOOKUP(E1685,INVENTORY!$A$2:$N$92,5,FALSE)&amp;"GHz"</f>
        <v>#N/A</v>
      </c>
      <c r="C1689" s="36"/>
      <c r="D1689" s="36" t="str">
        <f>"Memory: "</f>
        <v xml:space="preserve">Memory: </v>
      </c>
      <c r="E1689" s="41" t="e">
        <f>VLOOKUP(E1685,INVENTORY!$A$2:$N$92,6,FALSE)</f>
        <v>#N/A</v>
      </c>
      <c r="G1689" s="34" t="str">
        <f>"CPU/Speed: "</f>
        <v xml:space="preserve">CPU/Speed: </v>
      </c>
      <c r="H1689" s="35" t="e">
        <f>VLOOKUP(K1685,INVENTORY!$A$2:$N$92,4,FALSE)&amp;" / "&amp;VLOOKUP(K1685,INVENTORY!$A$2:$N$92,5,FALSE)&amp;"GHz"</f>
        <v>#N/A</v>
      </c>
      <c r="I1689" s="36"/>
      <c r="J1689" s="36" t="str">
        <f>"Memory: "</f>
        <v xml:space="preserve">Memory: </v>
      </c>
      <c r="K1689" s="71" t="e">
        <f>VLOOKUP(K1685,INVENTORY!$A$2:$N$92,6,FALSE)</f>
        <v>#N/A</v>
      </c>
    </row>
    <row r="1690" spans="1:11" ht="6.95" customHeight="1" x14ac:dyDescent="0.25">
      <c r="A1690" s="6"/>
      <c r="B1690" s="5"/>
      <c r="C1690" s="5"/>
      <c r="D1690" s="5"/>
      <c r="E1690" s="7"/>
      <c r="G1690" s="6"/>
      <c r="H1690" s="5"/>
      <c r="I1690" s="5"/>
      <c r="J1690" s="5"/>
      <c r="K1690" s="7"/>
    </row>
    <row r="1691" spans="1:11" x14ac:dyDescent="0.25">
      <c r="A1691" s="182" t="s">
        <v>10</v>
      </c>
      <c r="B1691" s="183"/>
      <c r="C1691" s="83" t="s">
        <v>1</v>
      </c>
      <c r="D1691" s="83" t="s">
        <v>9</v>
      </c>
      <c r="E1691" s="68" t="s">
        <v>8</v>
      </c>
      <c r="G1691" s="182" t="s">
        <v>10</v>
      </c>
      <c r="H1691" s="183"/>
      <c r="I1691" s="83" t="s">
        <v>1</v>
      </c>
      <c r="J1691" s="83" t="s">
        <v>9</v>
      </c>
      <c r="K1691" s="68" t="s">
        <v>8</v>
      </c>
    </row>
    <row r="1692" spans="1:11" x14ac:dyDescent="0.25">
      <c r="A1692" s="174" t="s">
        <v>96</v>
      </c>
      <c r="B1692" s="175"/>
      <c r="C1692" s="82" t="s">
        <v>13</v>
      </c>
      <c r="D1692" s="9"/>
      <c r="E1692" s="8"/>
      <c r="G1692" s="174" t="s">
        <v>96</v>
      </c>
      <c r="H1692" s="175"/>
      <c r="I1692" s="82" t="s">
        <v>13</v>
      </c>
      <c r="J1692" s="9"/>
      <c r="K1692" s="8"/>
    </row>
    <row r="1693" spans="1:11" x14ac:dyDescent="0.25">
      <c r="A1693" s="174" t="s">
        <v>98</v>
      </c>
      <c r="B1693" s="175"/>
      <c r="C1693" s="82" t="s">
        <v>13</v>
      </c>
      <c r="D1693" s="9"/>
      <c r="E1693" s="8"/>
      <c r="G1693" s="174" t="s">
        <v>98</v>
      </c>
      <c r="H1693" s="175"/>
      <c r="I1693" s="82" t="s">
        <v>13</v>
      </c>
      <c r="J1693" s="9"/>
      <c r="K1693" s="8"/>
    </row>
    <row r="1694" spans="1:11" x14ac:dyDescent="0.25">
      <c r="A1694" s="174" t="s">
        <v>97</v>
      </c>
      <c r="B1694" s="175"/>
      <c r="C1694" s="82" t="s">
        <v>13</v>
      </c>
      <c r="D1694" s="9"/>
      <c r="E1694" s="8"/>
      <c r="G1694" s="174" t="s">
        <v>97</v>
      </c>
      <c r="H1694" s="175"/>
      <c r="I1694" s="82" t="s">
        <v>13</v>
      </c>
      <c r="J1694" s="9"/>
      <c r="K1694" s="8"/>
    </row>
    <row r="1695" spans="1:11" x14ac:dyDescent="0.25">
      <c r="A1695" s="174" t="s">
        <v>7</v>
      </c>
      <c r="B1695" s="175"/>
      <c r="C1695" s="82" t="s">
        <v>13</v>
      </c>
      <c r="D1695" s="9"/>
      <c r="E1695" s="8"/>
      <c r="G1695" s="174" t="s">
        <v>7</v>
      </c>
      <c r="H1695" s="175"/>
      <c r="I1695" s="82" t="s">
        <v>13</v>
      </c>
      <c r="J1695" s="9"/>
      <c r="K1695" s="8"/>
    </row>
    <row r="1696" spans="1:11" x14ac:dyDescent="0.25">
      <c r="A1696" s="174" t="s">
        <v>99</v>
      </c>
      <c r="B1696" s="175"/>
      <c r="C1696" s="82" t="s">
        <v>13</v>
      </c>
      <c r="D1696" s="9"/>
      <c r="E1696" s="8"/>
      <c r="G1696" s="174" t="s">
        <v>99</v>
      </c>
      <c r="H1696" s="175"/>
      <c r="I1696" s="82" t="s">
        <v>13</v>
      </c>
      <c r="J1696" s="9"/>
      <c r="K1696" s="8"/>
    </row>
    <row r="1697" spans="1:11" x14ac:dyDescent="0.25">
      <c r="A1697" s="174" t="s">
        <v>6</v>
      </c>
      <c r="B1697" s="175"/>
      <c r="C1697" s="82" t="s">
        <v>13</v>
      </c>
      <c r="D1697" s="9"/>
      <c r="E1697" s="8"/>
      <c r="G1697" s="174" t="s">
        <v>6</v>
      </c>
      <c r="H1697" s="175"/>
      <c r="I1697" s="82" t="s">
        <v>13</v>
      </c>
      <c r="J1697" s="9"/>
      <c r="K1697" s="8"/>
    </row>
    <row r="1698" spans="1:11" x14ac:dyDescent="0.25">
      <c r="A1698" s="174"/>
      <c r="B1698" s="175"/>
      <c r="C1698" s="82"/>
      <c r="D1698" s="9"/>
      <c r="E1698" s="8"/>
      <c r="G1698" s="174"/>
      <c r="H1698" s="175"/>
      <c r="I1698" s="82"/>
      <c r="J1698" s="9"/>
      <c r="K1698" s="8"/>
    </row>
    <row r="1699" spans="1:11" x14ac:dyDescent="0.25">
      <c r="A1699" s="174"/>
      <c r="B1699" s="175"/>
      <c r="C1699" s="82"/>
      <c r="D1699" s="9"/>
      <c r="E1699" s="8"/>
      <c r="G1699" s="174"/>
      <c r="H1699" s="175"/>
      <c r="I1699" s="82"/>
      <c r="J1699" s="9"/>
      <c r="K1699" s="8"/>
    </row>
    <row r="1700" spans="1:11" ht="15.75" thickBot="1" x14ac:dyDescent="0.3">
      <c r="A1700" s="163" t="s">
        <v>14</v>
      </c>
      <c r="B1700" s="164"/>
      <c r="C1700" s="164"/>
      <c r="D1700" s="164"/>
      <c r="E1700" s="165"/>
      <c r="G1700" s="163" t="s">
        <v>14</v>
      </c>
      <c r="H1700" s="164"/>
      <c r="I1700" s="164"/>
      <c r="J1700" s="164"/>
      <c r="K1700" s="165"/>
    </row>
    <row r="1701" spans="1:11" ht="21.75" customHeight="1" x14ac:dyDescent="0.25">
      <c r="A1701" s="69" t="s">
        <v>101</v>
      </c>
      <c r="B1701" s="69" t="s">
        <v>5</v>
      </c>
      <c r="C1701" s="69" t="s">
        <v>100</v>
      </c>
      <c r="D1701" s="69" t="s">
        <v>108</v>
      </c>
      <c r="E1701" s="69" t="s">
        <v>95</v>
      </c>
      <c r="G1701" s="69" t="s">
        <v>101</v>
      </c>
      <c r="H1701" s="69" t="s">
        <v>5</v>
      </c>
      <c r="I1701" s="69" t="s">
        <v>100</v>
      </c>
      <c r="J1701" s="69" t="s">
        <v>108</v>
      </c>
      <c r="K1701" s="69" t="s">
        <v>95</v>
      </c>
    </row>
    <row r="1702" spans="1:11" ht="15.75" thickBot="1" x14ac:dyDescent="0.3">
      <c r="A1702" s="70"/>
      <c r="B1702" s="70"/>
      <c r="C1702" s="70" t="e">
        <f>VLOOKUP(E1685,INVENTORY!$A$2:$N$92,7,FALSE)</f>
        <v>#N/A</v>
      </c>
      <c r="D1702" s="70" t="e">
        <f>VLOOKUP(E1685,INVENTORY!$A$2:$N$92,8,FALSE)</f>
        <v>#N/A</v>
      </c>
      <c r="E1702" s="70" t="e">
        <f>VLOOKUP(E1685,INVENTORY!$A$2:$N$92,9,FALSE)</f>
        <v>#N/A</v>
      </c>
      <c r="G1702" s="70"/>
      <c r="H1702" s="70"/>
      <c r="I1702" s="70" t="e">
        <f>VLOOKUP(K1685,INVENTORY!$A$2:$N$92,7,FALSE)</f>
        <v>#N/A</v>
      </c>
      <c r="J1702" s="70" t="e">
        <f>VLOOKUP(K1685,INVENTORY!$A$2:$N$92,8,FALSE)</f>
        <v>#N/A</v>
      </c>
      <c r="K1702" s="70" t="e">
        <f>VLOOKUP(K1685,INVENTORY!$A$2:$N$92,9,FALSE)</f>
        <v>#N/A</v>
      </c>
    </row>
    <row r="1703" spans="1:11" ht="15.75" thickBot="1" x14ac:dyDescent="0.3">
      <c r="A1703" s="6"/>
      <c r="B1703" s="5"/>
      <c r="C1703" s="5"/>
      <c r="D1703" s="5"/>
      <c r="E1703" s="7"/>
      <c r="G1703" s="6"/>
      <c r="H1703" s="5"/>
      <c r="I1703" s="5"/>
      <c r="J1703" s="5"/>
      <c r="K1703" s="7"/>
    </row>
    <row r="1704" spans="1:11" ht="18" customHeight="1" thickBot="1" x14ac:dyDescent="0.3">
      <c r="A1704" s="6" t="s">
        <v>4</v>
      </c>
      <c r="B1704" s="5"/>
      <c r="C1704" s="166" t="e">
        <f>"Function Code: "&amp;VLOOKUP(E1685,INVENTORY!$A$2:$Q$92,14,FALSE)</f>
        <v>#N/A</v>
      </c>
      <c r="D1704" s="167"/>
      <c r="E1704" s="168"/>
      <c r="G1704" s="6" t="s">
        <v>4</v>
      </c>
      <c r="H1704" s="5"/>
      <c r="I1704" s="166" t="e">
        <f>"Function Code: "&amp;VLOOKUP(K1685,INVENTORY!$A$2:$Q$92,14,FALSE)</f>
        <v>#N/A</v>
      </c>
      <c r="J1704" s="167"/>
      <c r="K1704" s="168"/>
    </row>
    <row r="1705" spans="1:11" ht="15" customHeight="1" thickBot="1" x14ac:dyDescent="0.3">
      <c r="A1705" s="6"/>
      <c r="B1705" s="5"/>
      <c r="C1705" s="169"/>
      <c r="D1705" s="170"/>
      <c r="E1705" s="171"/>
      <c r="G1705" s="6"/>
      <c r="H1705" s="5"/>
      <c r="I1705" s="169"/>
      <c r="J1705" s="170"/>
      <c r="K1705" s="171"/>
    </row>
    <row r="1706" spans="1:11" ht="15" customHeight="1" thickBot="1" x14ac:dyDescent="0.3">
      <c r="A1706" s="6"/>
      <c r="B1706" s="5"/>
      <c r="C1706" s="169" t="e">
        <f>"Cosmetic Code: "&amp;VLOOKUP(E1685,INVENTORY!$A$2:$Q$92,15,FALSE)</f>
        <v>#N/A</v>
      </c>
      <c r="D1706" s="170"/>
      <c r="E1706" s="171"/>
      <c r="G1706" s="6"/>
      <c r="H1706" s="5"/>
      <c r="I1706" s="169" t="e">
        <f>"Cosmetic Code: "&amp;VLOOKUP(K1685,INVENTORY!$A$2:$Q$92,15,FALSE)</f>
        <v>#N/A</v>
      </c>
      <c r="J1706" s="170"/>
      <c r="K1706" s="171"/>
    </row>
    <row r="1707" spans="1:11" ht="15" customHeight="1" x14ac:dyDescent="0.25">
      <c r="A1707" s="6"/>
      <c r="B1707" s="5"/>
      <c r="C1707" s="15"/>
      <c r="D1707" s="16"/>
      <c r="E1707" s="17"/>
      <c r="G1707" s="6"/>
      <c r="H1707" s="5"/>
      <c r="I1707" s="15"/>
      <c r="J1707" s="16"/>
      <c r="K1707" s="17"/>
    </row>
    <row r="1708" spans="1:11" ht="15" customHeight="1" x14ac:dyDescent="0.25">
      <c r="A1708" s="4" t="s">
        <v>3</v>
      </c>
      <c r="B1708" s="14" t="s">
        <v>2</v>
      </c>
      <c r="C1708" s="15"/>
      <c r="D1708" s="16"/>
      <c r="E1708" s="17"/>
      <c r="G1708" s="4" t="s">
        <v>3</v>
      </c>
      <c r="H1708" s="14" t="s">
        <v>2</v>
      </c>
      <c r="I1708" s="15"/>
      <c r="J1708" s="16"/>
      <c r="K1708" s="17"/>
    </row>
    <row r="1709" spans="1:11" ht="15.75" customHeight="1" thickBot="1" x14ac:dyDescent="0.3">
      <c r="A1709" s="12" t="s">
        <v>1</v>
      </c>
      <c r="B1709" s="13" t="s">
        <v>1</v>
      </c>
      <c r="C1709" s="18"/>
      <c r="D1709" s="19"/>
      <c r="E1709" s="20"/>
      <c r="G1709" s="12" t="s">
        <v>1</v>
      </c>
      <c r="H1709" s="13" t="s">
        <v>1</v>
      </c>
      <c r="I1709" s="18"/>
      <c r="J1709" s="19"/>
      <c r="K1709" s="20"/>
    </row>
    <row r="1710" spans="1:11" ht="15.75" thickBot="1" x14ac:dyDescent="0.3">
      <c r="A1710" s="3" t="s">
        <v>0</v>
      </c>
      <c r="B1710" s="2" t="s">
        <v>0</v>
      </c>
      <c r="C1710" s="1"/>
      <c r="D1710" s="172" t="s">
        <v>119</v>
      </c>
      <c r="E1710" s="173"/>
      <c r="G1710" s="3" t="s">
        <v>0</v>
      </c>
      <c r="H1710" s="2" t="s">
        <v>0</v>
      </c>
      <c r="I1710" s="1"/>
      <c r="J1710" s="172" t="s">
        <v>119</v>
      </c>
      <c r="K1710" s="173"/>
    </row>
    <row r="1711" spans="1:11" ht="47.25" customHeight="1" thickBot="1" x14ac:dyDescent="0.3"/>
    <row r="1712" spans="1:11" ht="15" customHeight="1" x14ac:dyDescent="0.25">
      <c r="A1712" s="176" t="s">
        <v>105</v>
      </c>
      <c r="B1712" s="177"/>
      <c r="C1712" s="177"/>
      <c r="D1712" s="177"/>
      <c r="E1712" s="178"/>
      <c r="G1712" s="176" t="s">
        <v>105</v>
      </c>
      <c r="H1712" s="177"/>
      <c r="I1712" s="177"/>
      <c r="J1712" s="177"/>
      <c r="K1712" s="178"/>
    </row>
    <row r="1713" spans="1:11" ht="15.75" customHeight="1" thickBot="1" x14ac:dyDescent="0.3">
      <c r="A1713" s="179"/>
      <c r="B1713" s="180"/>
      <c r="C1713" s="180"/>
      <c r="D1713" s="180"/>
      <c r="E1713" s="181"/>
      <c r="G1713" s="179"/>
      <c r="H1713" s="180"/>
      <c r="I1713" s="180"/>
      <c r="J1713" s="180"/>
      <c r="K1713" s="181"/>
    </row>
    <row r="1714" spans="1:11" ht="15.75" customHeight="1" thickBot="1" x14ac:dyDescent="0.3">
      <c r="A1714" s="11"/>
      <c r="B1714" s="10"/>
      <c r="C1714" s="10"/>
      <c r="D1714" s="33" t="s">
        <v>42</v>
      </c>
      <c r="E1714" s="42">
        <f>'Data-PULLDOWNS'!$B$3*2+E1685</f>
        <v>32</v>
      </c>
      <c r="G1714" s="11"/>
      <c r="H1714" s="10"/>
      <c r="I1714" s="10"/>
      <c r="J1714" s="33" t="s">
        <v>42</v>
      </c>
      <c r="K1714" s="42">
        <f>'Data-PULLDOWNS'!$B$3*3+E1685</f>
        <v>33</v>
      </c>
    </row>
    <row r="1715" spans="1:11" ht="19.5" customHeight="1" x14ac:dyDescent="0.25">
      <c r="A1715" s="34" t="s">
        <v>11</v>
      </c>
      <c r="B1715" s="35" t="s">
        <v>15</v>
      </c>
      <c r="C1715" s="36" t="s">
        <v>12</v>
      </c>
      <c r="D1715" s="37">
        <f ca="1">NOW()</f>
        <v>45945.548046875003</v>
      </c>
      <c r="E1715" s="38"/>
      <c r="G1715" s="34" t="s">
        <v>11</v>
      </c>
      <c r="H1715" s="35" t="s">
        <v>15</v>
      </c>
      <c r="I1715" s="36" t="s">
        <v>12</v>
      </c>
      <c r="J1715" s="37">
        <f ca="1">NOW()</f>
        <v>45945.548046875003</v>
      </c>
      <c r="K1715" s="38"/>
    </row>
    <row r="1716" spans="1:11" ht="15.95" customHeight="1" x14ac:dyDescent="0.25">
      <c r="A1716" s="34" t="s">
        <v>39</v>
      </c>
      <c r="B1716" s="35" t="s">
        <v>103</v>
      </c>
      <c r="C1716" s="39" t="s">
        <v>38</v>
      </c>
      <c r="D1716" s="40" t="e">
        <f>VLOOKUP(E1714,INVENTORY!$A$2:$N$92,10,FALSE)</f>
        <v>#N/A</v>
      </c>
      <c r="E1716" s="38"/>
      <c r="G1716" s="34" t="s">
        <v>39</v>
      </c>
      <c r="H1716" s="35" t="s">
        <v>103</v>
      </c>
      <c r="I1716" s="39" t="s">
        <v>38</v>
      </c>
      <c r="J1716" s="40" t="e">
        <f>VLOOKUP(K1714,INVENTORY!$A$2:$N$92,10,FALSE)</f>
        <v>#N/A</v>
      </c>
      <c r="K1716" s="38"/>
    </row>
    <row r="1717" spans="1:11" ht="15.95" customHeight="1" x14ac:dyDescent="0.25">
      <c r="A1717" s="34" t="str">
        <f>"Make: "</f>
        <v xml:space="preserve">Make: </v>
      </c>
      <c r="B1717" s="35" t="e">
        <f>VLOOKUP(E1714,INVENTORY!$A$2:$N$92,2,FALSE)</f>
        <v>#N/A</v>
      </c>
      <c r="C1717" s="36" t="str">
        <f>"Model: "</f>
        <v xml:space="preserve">Model: </v>
      </c>
      <c r="D1717" s="40" t="e">
        <f>VLOOKUP(E1714,INVENTORY!$A$2:$N$92,3,FALSE)</f>
        <v>#N/A</v>
      </c>
      <c r="E1717" s="38"/>
      <c r="G1717" s="34" t="str">
        <f>"Make: "</f>
        <v xml:space="preserve">Make: </v>
      </c>
      <c r="H1717" s="35" t="e">
        <f>VLOOKUP(K1714,INVENTORY!$A$2:$N$92,2,FALSE)</f>
        <v>#N/A</v>
      </c>
      <c r="I1717" s="36" t="str">
        <f>"Model: "</f>
        <v xml:space="preserve">Model: </v>
      </c>
      <c r="J1717" s="40" t="e">
        <f>VLOOKUP(K1714,INVENTORY!$A$2:$N$92,3,FALSE)</f>
        <v>#N/A</v>
      </c>
      <c r="K1717" s="38"/>
    </row>
    <row r="1718" spans="1:11" ht="15.95" customHeight="1" x14ac:dyDescent="0.25">
      <c r="A1718" s="34" t="str">
        <f>"CPU/Speed: "</f>
        <v xml:space="preserve">CPU/Speed: </v>
      </c>
      <c r="B1718" s="35" t="e">
        <f>VLOOKUP(E1714,INVENTORY!$A$2:$N$92,4,FALSE)&amp;" / "&amp;VLOOKUP(E1714,INVENTORY!$A$2:$N$92,5,FALSE)&amp;"GHz"</f>
        <v>#N/A</v>
      </c>
      <c r="C1718" s="36"/>
      <c r="D1718" s="36" t="str">
        <f>"Memory: "</f>
        <v xml:space="preserve">Memory: </v>
      </c>
      <c r="E1718" s="71" t="e">
        <f>VLOOKUP(E1714,INVENTORY!$A$2:$N$92,6,FALSE)</f>
        <v>#N/A</v>
      </c>
      <c r="G1718" s="34" t="str">
        <f>"CPU/Speed: "</f>
        <v xml:space="preserve">CPU/Speed: </v>
      </c>
      <c r="H1718" s="35" t="e">
        <f>VLOOKUP(K1714,INVENTORY!$A$2:$N$92,4,FALSE)&amp;" / "&amp;VLOOKUP(K1714,INVENTORY!$A$2:$N$92,5,FALSE)&amp;"GHz"</f>
        <v>#N/A</v>
      </c>
      <c r="I1718" s="36"/>
      <c r="J1718" s="36" t="str">
        <f>"Memory: "</f>
        <v xml:space="preserve">Memory: </v>
      </c>
      <c r="K1718" s="71" t="e">
        <f>VLOOKUP(K1714,INVENTORY!$A$2:$N$92,6,FALSE)</f>
        <v>#N/A</v>
      </c>
    </row>
    <row r="1719" spans="1:11" ht="6.95" customHeight="1" x14ac:dyDescent="0.25">
      <c r="A1719" s="6"/>
      <c r="B1719" s="5"/>
      <c r="C1719" s="5"/>
      <c r="D1719" s="5"/>
      <c r="E1719" s="7"/>
      <c r="G1719" s="6"/>
      <c r="H1719" s="5"/>
      <c r="I1719" s="5"/>
      <c r="J1719" s="5"/>
      <c r="K1719" s="7"/>
    </row>
    <row r="1720" spans="1:11" x14ac:dyDescent="0.25">
      <c r="A1720" s="182" t="s">
        <v>10</v>
      </c>
      <c r="B1720" s="183"/>
      <c r="C1720" s="83" t="s">
        <v>1</v>
      </c>
      <c r="D1720" s="83" t="s">
        <v>9</v>
      </c>
      <c r="E1720" s="68" t="s">
        <v>8</v>
      </c>
      <c r="G1720" s="182" t="s">
        <v>10</v>
      </c>
      <c r="H1720" s="183"/>
      <c r="I1720" s="83" t="s">
        <v>1</v>
      </c>
      <c r="J1720" s="83" t="s">
        <v>9</v>
      </c>
      <c r="K1720" s="68" t="s">
        <v>8</v>
      </c>
    </row>
    <row r="1721" spans="1:11" x14ac:dyDescent="0.25">
      <c r="A1721" s="174" t="s">
        <v>96</v>
      </c>
      <c r="B1721" s="175"/>
      <c r="C1721" s="82" t="s">
        <v>13</v>
      </c>
      <c r="D1721" s="9"/>
      <c r="E1721" s="8"/>
      <c r="G1721" s="174" t="s">
        <v>96</v>
      </c>
      <c r="H1721" s="175"/>
      <c r="I1721" s="82" t="s">
        <v>13</v>
      </c>
      <c r="J1721" s="9"/>
      <c r="K1721" s="8"/>
    </row>
    <row r="1722" spans="1:11" x14ac:dyDescent="0.25">
      <c r="A1722" s="174" t="s">
        <v>98</v>
      </c>
      <c r="B1722" s="175"/>
      <c r="C1722" s="82" t="s">
        <v>13</v>
      </c>
      <c r="D1722" s="9"/>
      <c r="E1722" s="8"/>
      <c r="G1722" s="174" t="s">
        <v>98</v>
      </c>
      <c r="H1722" s="175"/>
      <c r="I1722" s="82" t="s">
        <v>13</v>
      </c>
      <c r="J1722" s="9"/>
      <c r="K1722" s="8"/>
    </row>
    <row r="1723" spans="1:11" x14ac:dyDescent="0.25">
      <c r="A1723" s="174" t="s">
        <v>97</v>
      </c>
      <c r="B1723" s="175"/>
      <c r="C1723" s="82" t="s">
        <v>13</v>
      </c>
      <c r="D1723" s="9"/>
      <c r="E1723" s="8"/>
      <c r="G1723" s="174" t="s">
        <v>97</v>
      </c>
      <c r="H1723" s="175"/>
      <c r="I1723" s="82" t="s">
        <v>13</v>
      </c>
      <c r="J1723" s="9"/>
      <c r="K1723" s="8"/>
    </row>
    <row r="1724" spans="1:11" x14ac:dyDescent="0.25">
      <c r="A1724" s="174" t="s">
        <v>7</v>
      </c>
      <c r="B1724" s="175"/>
      <c r="C1724" s="82" t="s">
        <v>13</v>
      </c>
      <c r="D1724" s="9"/>
      <c r="E1724" s="8"/>
      <c r="G1724" s="174" t="s">
        <v>7</v>
      </c>
      <c r="H1724" s="175"/>
      <c r="I1724" s="82" t="s">
        <v>13</v>
      </c>
      <c r="J1724" s="9"/>
      <c r="K1724" s="8"/>
    </row>
    <row r="1725" spans="1:11" x14ac:dyDescent="0.25">
      <c r="A1725" s="174" t="s">
        <v>99</v>
      </c>
      <c r="B1725" s="175"/>
      <c r="C1725" s="82" t="s">
        <v>13</v>
      </c>
      <c r="D1725" s="9"/>
      <c r="E1725" s="8"/>
      <c r="G1725" s="174" t="s">
        <v>99</v>
      </c>
      <c r="H1725" s="175"/>
      <c r="I1725" s="82" t="s">
        <v>13</v>
      </c>
      <c r="J1725" s="9"/>
      <c r="K1725" s="8"/>
    </row>
    <row r="1726" spans="1:11" x14ac:dyDescent="0.25">
      <c r="A1726" s="174" t="s">
        <v>6</v>
      </c>
      <c r="B1726" s="175"/>
      <c r="C1726" s="82" t="s">
        <v>13</v>
      </c>
      <c r="D1726" s="9"/>
      <c r="E1726" s="8"/>
      <c r="G1726" s="174" t="s">
        <v>6</v>
      </c>
      <c r="H1726" s="175"/>
      <c r="I1726" s="82" t="s">
        <v>13</v>
      </c>
      <c r="J1726" s="9"/>
      <c r="K1726" s="8"/>
    </row>
    <row r="1727" spans="1:11" x14ac:dyDescent="0.25">
      <c r="A1727" s="174"/>
      <c r="B1727" s="175"/>
      <c r="C1727" s="82"/>
      <c r="D1727" s="9"/>
      <c r="E1727" s="8"/>
      <c r="G1727" s="174"/>
      <c r="H1727" s="175"/>
      <c r="I1727" s="82"/>
      <c r="J1727" s="9"/>
      <c r="K1727" s="8"/>
    </row>
    <row r="1728" spans="1:11" x14ac:dyDescent="0.25">
      <c r="A1728" s="174"/>
      <c r="B1728" s="175"/>
      <c r="C1728" s="82"/>
      <c r="D1728" s="9"/>
      <c r="E1728" s="8"/>
      <c r="G1728" s="174"/>
      <c r="H1728" s="175"/>
      <c r="I1728" s="82"/>
      <c r="J1728" s="9"/>
      <c r="K1728" s="8"/>
    </row>
    <row r="1729" spans="1:11" ht="15.75" thickBot="1" x14ac:dyDescent="0.3">
      <c r="A1729" s="163" t="s">
        <v>14</v>
      </c>
      <c r="B1729" s="164"/>
      <c r="C1729" s="164"/>
      <c r="D1729" s="164"/>
      <c r="E1729" s="165"/>
      <c r="G1729" s="163" t="s">
        <v>14</v>
      </c>
      <c r="H1729" s="164"/>
      <c r="I1729" s="164"/>
      <c r="J1729" s="164"/>
      <c r="K1729" s="165"/>
    </row>
    <row r="1730" spans="1:11" ht="21.75" customHeight="1" x14ac:dyDescent="0.25">
      <c r="A1730" s="69" t="s">
        <v>101</v>
      </c>
      <c r="B1730" s="69" t="s">
        <v>5</v>
      </c>
      <c r="C1730" s="69" t="s">
        <v>100</v>
      </c>
      <c r="D1730" s="69" t="s">
        <v>108</v>
      </c>
      <c r="E1730" s="69" t="s">
        <v>95</v>
      </c>
      <c r="G1730" s="69" t="s">
        <v>101</v>
      </c>
      <c r="H1730" s="69" t="s">
        <v>5</v>
      </c>
      <c r="I1730" s="69" t="s">
        <v>100</v>
      </c>
      <c r="J1730" s="69" t="s">
        <v>108</v>
      </c>
      <c r="K1730" s="69" t="s">
        <v>95</v>
      </c>
    </row>
    <row r="1731" spans="1:11" ht="15.75" thickBot="1" x14ac:dyDescent="0.3">
      <c r="A1731" s="70"/>
      <c r="B1731" s="70"/>
      <c r="C1731" s="70" t="e">
        <f>VLOOKUP(E1714,INVENTORY!$A$2:$N$92,7,FALSE)</f>
        <v>#N/A</v>
      </c>
      <c r="D1731" s="70" t="e">
        <f>VLOOKUP(E1714,INVENTORY!$A$2:$N$92,8,FALSE)</f>
        <v>#N/A</v>
      </c>
      <c r="E1731" s="70" t="e">
        <f>VLOOKUP(E1714,INVENTORY!$A$2:$N$92,9,FALSE)</f>
        <v>#N/A</v>
      </c>
      <c r="G1731" s="70"/>
      <c r="H1731" s="70"/>
      <c r="I1731" s="70" t="e">
        <f>VLOOKUP(K1714,INVENTORY!$A$2:$N$92,7,FALSE)</f>
        <v>#N/A</v>
      </c>
      <c r="J1731" s="70" t="e">
        <f>VLOOKUP(K1714,INVENTORY!$A$2:$N$92,8,FALSE)</f>
        <v>#N/A</v>
      </c>
      <c r="K1731" s="70" t="e">
        <f>VLOOKUP(K1714,INVENTORY!$A$2:$N$92,9,FALSE)</f>
        <v>#N/A</v>
      </c>
    </row>
    <row r="1732" spans="1:11" ht="15.75" thickBot="1" x14ac:dyDescent="0.3">
      <c r="A1732" s="6"/>
      <c r="B1732" s="5"/>
      <c r="C1732" s="5"/>
      <c r="D1732" s="5"/>
      <c r="E1732" s="7"/>
      <c r="G1732" s="6"/>
      <c r="H1732" s="5"/>
      <c r="I1732" s="5"/>
      <c r="J1732" s="5"/>
      <c r="K1732" s="7"/>
    </row>
    <row r="1733" spans="1:11" ht="18" customHeight="1" thickBot="1" x14ac:dyDescent="0.3">
      <c r="A1733" s="6" t="s">
        <v>4</v>
      </c>
      <c r="B1733" s="5"/>
      <c r="C1733" s="166" t="e">
        <f>"Function Code: "&amp;VLOOKUP(E1714,INVENTORY!$A$2:$Q$92,14,FALSE)</f>
        <v>#N/A</v>
      </c>
      <c r="D1733" s="167"/>
      <c r="E1733" s="168"/>
      <c r="G1733" s="6" t="s">
        <v>4</v>
      </c>
      <c r="H1733" s="5"/>
      <c r="I1733" s="166" t="e">
        <f>"Function Code: "&amp;VLOOKUP(K1714,INVENTORY!$A$2:$Q$92,14,FALSE)</f>
        <v>#N/A</v>
      </c>
      <c r="J1733" s="167"/>
      <c r="K1733" s="168"/>
    </row>
    <row r="1734" spans="1:11" ht="15" customHeight="1" thickBot="1" x14ac:dyDescent="0.3">
      <c r="A1734" s="6"/>
      <c r="B1734" s="5"/>
      <c r="C1734" s="169"/>
      <c r="D1734" s="170"/>
      <c r="E1734" s="171"/>
      <c r="G1734" s="6"/>
      <c r="H1734" s="5"/>
      <c r="I1734" s="169"/>
      <c r="J1734" s="170"/>
      <c r="K1734" s="171"/>
    </row>
    <row r="1735" spans="1:11" ht="15" customHeight="1" thickBot="1" x14ac:dyDescent="0.3">
      <c r="A1735" s="6"/>
      <c r="B1735" s="5"/>
      <c r="C1735" s="169" t="e">
        <f>"Cosmetic Code: "&amp;VLOOKUP(E1714,INVENTORY!$A$2:$Q$92,15,FALSE)</f>
        <v>#N/A</v>
      </c>
      <c r="D1735" s="170"/>
      <c r="E1735" s="171"/>
      <c r="G1735" s="6"/>
      <c r="H1735" s="5"/>
      <c r="I1735" s="169" t="e">
        <f>"Cosmetic Code: "&amp;VLOOKUP(K1714,INVENTORY!$A$2:$Q$92,15,FALSE)</f>
        <v>#N/A</v>
      </c>
      <c r="J1735" s="170"/>
      <c r="K1735" s="171"/>
    </row>
    <row r="1736" spans="1:11" ht="15" customHeight="1" x14ac:dyDescent="0.25">
      <c r="A1736" s="6"/>
      <c r="B1736" s="5"/>
      <c r="C1736" s="15"/>
      <c r="D1736" s="16"/>
      <c r="E1736" s="17"/>
      <c r="G1736" s="6"/>
      <c r="H1736" s="5"/>
      <c r="I1736" s="15"/>
      <c r="J1736" s="16"/>
      <c r="K1736" s="17"/>
    </row>
    <row r="1737" spans="1:11" ht="15" customHeight="1" x14ac:dyDescent="0.25">
      <c r="A1737" s="4" t="s">
        <v>3</v>
      </c>
      <c r="B1737" s="14" t="s">
        <v>2</v>
      </c>
      <c r="C1737" s="15"/>
      <c r="D1737" s="16"/>
      <c r="E1737" s="17"/>
      <c r="G1737" s="4" t="s">
        <v>3</v>
      </c>
      <c r="H1737" s="14" t="s">
        <v>2</v>
      </c>
      <c r="I1737" s="15"/>
      <c r="J1737" s="16"/>
      <c r="K1737" s="17"/>
    </row>
    <row r="1738" spans="1:11" ht="15.75" customHeight="1" thickBot="1" x14ac:dyDescent="0.3">
      <c r="A1738" s="12" t="s">
        <v>1</v>
      </c>
      <c r="B1738" s="13" t="s">
        <v>1</v>
      </c>
      <c r="C1738" s="18"/>
      <c r="D1738" s="19"/>
      <c r="E1738" s="20"/>
      <c r="G1738" s="12" t="s">
        <v>1</v>
      </c>
      <c r="H1738" s="13" t="s">
        <v>1</v>
      </c>
      <c r="I1738" s="18"/>
      <c r="J1738" s="19"/>
      <c r="K1738" s="20"/>
    </row>
    <row r="1739" spans="1:11" ht="15.75" thickBot="1" x14ac:dyDescent="0.3">
      <c r="A1739" s="3" t="s">
        <v>0</v>
      </c>
      <c r="B1739" s="2" t="s">
        <v>0</v>
      </c>
      <c r="C1739" s="1"/>
      <c r="D1739" s="172" t="s">
        <v>119</v>
      </c>
      <c r="E1739" s="173"/>
      <c r="G1739" s="3" t="s">
        <v>0</v>
      </c>
      <c r="H1739" s="2" t="s">
        <v>0</v>
      </c>
      <c r="I1739" s="1"/>
      <c r="J1739" s="172" t="s">
        <v>119</v>
      </c>
      <c r="K1739" s="173"/>
    </row>
    <row r="1740" spans="1:11" ht="15.75" thickBot="1" x14ac:dyDescent="0.3"/>
    <row r="1741" spans="1:11" ht="15" customHeight="1" x14ac:dyDescent="0.25">
      <c r="A1741" s="176" t="s">
        <v>105</v>
      </c>
      <c r="B1741" s="177"/>
      <c r="C1741" s="177"/>
      <c r="D1741" s="177"/>
      <c r="E1741" s="178"/>
      <c r="G1741" s="176" t="s">
        <v>105</v>
      </c>
      <c r="H1741" s="177"/>
      <c r="I1741" s="177"/>
      <c r="J1741" s="177"/>
      <c r="K1741" s="178"/>
    </row>
    <row r="1742" spans="1:11" ht="15.75" customHeight="1" thickBot="1" x14ac:dyDescent="0.3">
      <c r="A1742" s="179"/>
      <c r="B1742" s="180"/>
      <c r="C1742" s="180"/>
      <c r="D1742" s="180"/>
      <c r="E1742" s="181"/>
      <c r="G1742" s="179"/>
      <c r="H1742" s="180"/>
      <c r="I1742" s="180"/>
      <c r="J1742" s="180"/>
      <c r="K1742" s="181"/>
    </row>
    <row r="1743" spans="1:11" ht="15.75" customHeight="1" thickBot="1" x14ac:dyDescent="0.3">
      <c r="A1743" s="11"/>
      <c r="B1743" s="10"/>
      <c r="C1743" s="10"/>
      <c r="D1743" s="33" t="s">
        <v>42</v>
      </c>
      <c r="E1743" s="42">
        <f>E1685+1</f>
        <v>31</v>
      </c>
      <c r="G1743" s="11"/>
      <c r="H1743" s="10"/>
      <c r="I1743" s="10"/>
      <c r="J1743" s="33" t="s">
        <v>42</v>
      </c>
      <c r="K1743" s="42">
        <f>'Data-PULLDOWNS'!$B$3+E1743</f>
        <v>32</v>
      </c>
    </row>
    <row r="1744" spans="1:11" ht="19.5" customHeight="1" x14ac:dyDescent="0.25">
      <c r="A1744" s="34" t="s">
        <v>11</v>
      </c>
      <c r="B1744" s="35" t="s">
        <v>15</v>
      </c>
      <c r="C1744" s="36" t="s">
        <v>12</v>
      </c>
      <c r="D1744" s="37">
        <f ca="1">NOW()</f>
        <v>45945.548046875003</v>
      </c>
      <c r="E1744" s="38"/>
      <c r="G1744" s="34" t="s">
        <v>11</v>
      </c>
      <c r="H1744" s="35" t="s">
        <v>15</v>
      </c>
      <c r="I1744" s="36" t="s">
        <v>12</v>
      </c>
      <c r="J1744" s="37">
        <f ca="1">NOW()</f>
        <v>45945.548046875003</v>
      </c>
      <c r="K1744" s="38"/>
    </row>
    <row r="1745" spans="1:11" ht="15.95" customHeight="1" x14ac:dyDescent="0.25">
      <c r="A1745" s="34" t="s">
        <v>39</v>
      </c>
      <c r="B1745" s="35" t="s">
        <v>103</v>
      </c>
      <c r="C1745" s="39" t="s">
        <v>38</v>
      </c>
      <c r="D1745" s="40" t="e">
        <f>VLOOKUP(E1743,INVENTORY!$A$2:$N$92,10,FALSE)</f>
        <v>#N/A</v>
      </c>
      <c r="E1745" s="38"/>
      <c r="G1745" s="34" t="s">
        <v>39</v>
      </c>
      <c r="H1745" s="35" t="s">
        <v>103</v>
      </c>
      <c r="I1745" s="39" t="s">
        <v>38</v>
      </c>
      <c r="J1745" s="40" t="e">
        <f>VLOOKUP(K1743,INVENTORY!$A$2:$N$92,10,FALSE)</f>
        <v>#N/A</v>
      </c>
      <c r="K1745" s="38"/>
    </row>
    <row r="1746" spans="1:11" ht="15.95" customHeight="1" x14ac:dyDescent="0.25">
      <c r="A1746" s="34" t="str">
        <f>"Make: "</f>
        <v xml:space="preserve">Make: </v>
      </c>
      <c r="B1746" s="35" t="e">
        <f>VLOOKUP(E1743,INVENTORY!$A$2:$N$92,2,FALSE)</f>
        <v>#N/A</v>
      </c>
      <c r="C1746" s="36" t="str">
        <f>"Model: "</f>
        <v xml:space="preserve">Model: </v>
      </c>
      <c r="D1746" s="40" t="e">
        <f>VLOOKUP(E1743,INVENTORY!$A$2:$N$92,3,FALSE)</f>
        <v>#N/A</v>
      </c>
      <c r="E1746" s="38"/>
      <c r="G1746" s="34" t="str">
        <f>"Make: "</f>
        <v xml:space="preserve">Make: </v>
      </c>
      <c r="H1746" s="35" t="e">
        <f>VLOOKUP(K1743,INVENTORY!$A$2:$N$92,2,FALSE)</f>
        <v>#N/A</v>
      </c>
      <c r="I1746" s="36" t="str">
        <f>"Model: "</f>
        <v xml:space="preserve">Model: </v>
      </c>
      <c r="J1746" s="40" t="e">
        <f>VLOOKUP(K1743,INVENTORY!$A$2:$N$92,3,FALSE)</f>
        <v>#N/A</v>
      </c>
      <c r="K1746" s="38"/>
    </row>
    <row r="1747" spans="1:11" ht="15.95" customHeight="1" x14ac:dyDescent="0.25">
      <c r="A1747" s="34" t="str">
        <f>"CPU/Speed: "</f>
        <v xml:space="preserve">CPU/Speed: </v>
      </c>
      <c r="B1747" s="35" t="e">
        <f>VLOOKUP(E1743,INVENTORY!$A$2:$N$92,4,FALSE)&amp;" / "&amp;VLOOKUP(E1743,INVENTORY!$A$2:$N$92,5,FALSE)&amp;"GHz"</f>
        <v>#N/A</v>
      </c>
      <c r="C1747" s="36"/>
      <c r="D1747" s="36" t="str">
        <f>"Memory: "</f>
        <v xml:space="preserve">Memory: </v>
      </c>
      <c r="E1747" s="41" t="e">
        <f>VLOOKUP(E1743,INVENTORY!$A$2:$N$92,6,FALSE)</f>
        <v>#N/A</v>
      </c>
      <c r="G1747" s="34" t="str">
        <f>"CPU/Speed: "</f>
        <v xml:space="preserve">CPU/Speed: </v>
      </c>
      <c r="H1747" s="35" t="e">
        <f>VLOOKUP(K1743,INVENTORY!$A$2:$N$92,4,FALSE)&amp;" / "&amp;VLOOKUP(K1743,INVENTORY!$A$2:$N$92,5,FALSE)&amp;"GHz"</f>
        <v>#N/A</v>
      </c>
      <c r="I1747" s="36"/>
      <c r="J1747" s="36" t="str">
        <f>"Memory: "</f>
        <v xml:space="preserve">Memory: </v>
      </c>
      <c r="K1747" s="71" t="e">
        <f>VLOOKUP(K1743,INVENTORY!$A$2:$N$92,6,FALSE)</f>
        <v>#N/A</v>
      </c>
    </row>
    <row r="1748" spans="1:11" ht="6.95" customHeight="1" x14ac:dyDescent="0.25">
      <c r="A1748" s="6"/>
      <c r="B1748" s="5"/>
      <c r="C1748" s="5"/>
      <c r="D1748" s="5"/>
      <c r="E1748" s="7"/>
      <c r="G1748" s="6"/>
      <c r="H1748" s="5"/>
      <c r="I1748" s="5"/>
      <c r="J1748" s="5"/>
      <c r="K1748" s="7"/>
    </row>
    <row r="1749" spans="1:11" x14ac:dyDescent="0.25">
      <c r="A1749" s="182" t="s">
        <v>10</v>
      </c>
      <c r="B1749" s="183"/>
      <c r="C1749" s="83" t="s">
        <v>1</v>
      </c>
      <c r="D1749" s="83" t="s">
        <v>9</v>
      </c>
      <c r="E1749" s="68" t="s">
        <v>8</v>
      </c>
      <c r="G1749" s="182" t="s">
        <v>10</v>
      </c>
      <c r="H1749" s="183"/>
      <c r="I1749" s="83" t="s">
        <v>1</v>
      </c>
      <c r="J1749" s="83" t="s">
        <v>9</v>
      </c>
      <c r="K1749" s="68" t="s">
        <v>8</v>
      </c>
    </row>
    <row r="1750" spans="1:11" x14ac:dyDescent="0.25">
      <c r="A1750" s="174" t="s">
        <v>96</v>
      </c>
      <c r="B1750" s="175"/>
      <c r="C1750" s="82" t="s">
        <v>13</v>
      </c>
      <c r="D1750" s="9"/>
      <c r="E1750" s="8"/>
      <c r="G1750" s="174" t="s">
        <v>96</v>
      </c>
      <c r="H1750" s="175"/>
      <c r="I1750" s="82" t="s">
        <v>13</v>
      </c>
      <c r="J1750" s="9"/>
      <c r="K1750" s="8"/>
    </row>
    <row r="1751" spans="1:11" x14ac:dyDescent="0.25">
      <c r="A1751" s="174" t="s">
        <v>98</v>
      </c>
      <c r="B1751" s="175"/>
      <c r="C1751" s="82" t="s">
        <v>13</v>
      </c>
      <c r="D1751" s="9"/>
      <c r="E1751" s="8"/>
      <c r="G1751" s="174" t="s">
        <v>98</v>
      </c>
      <c r="H1751" s="175"/>
      <c r="I1751" s="82" t="s">
        <v>13</v>
      </c>
      <c r="J1751" s="9"/>
      <c r="K1751" s="8"/>
    </row>
    <row r="1752" spans="1:11" x14ac:dyDescent="0.25">
      <c r="A1752" s="174" t="s">
        <v>97</v>
      </c>
      <c r="B1752" s="175"/>
      <c r="C1752" s="82" t="s">
        <v>13</v>
      </c>
      <c r="D1752" s="9"/>
      <c r="E1752" s="8"/>
      <c r="G1752" s="174" t="s">
        <v>97</v>
      </c>
      <c r="H1752" s="175"/>
      <c r="I1752" s="82" t="s">
        <v>13</v>
      </c>
      <c r="J1752" s="9"/>
      <c r="K1752" s="8"/>
    </row>
    <row r="1753" spans="1:11" x14ac:dyDescent="0.25">
      <c r="A1753" s="174" t="s">
        <v>7</v>
      </c>
      <c r="B1753" s="175"/>
      <c r="C1753" s="82" t="s">
        <v>13</v>
      </c>
      <c r="D1753" s="9"/>
      <c r="E1753" s="8"/>
      <c r="G1753" s="174" t="s">
        <v>7</v>
      </c>
      <c r="H1753" s="175"/>
      <c r="I1753" s="82" t="s">
        <v>13</v>
      </c>
      <c r="J1753" s="9"/>
      <c r="K1753" s="8"/>
    </row>
    <row r="1754" spans="1:11" x14ac:dyDescent="0.25">
      <c r="A1754" s="174" t="s">
        <v>99</v>
      </c>
      <c r="B1754" s="175"/>
      <c r="C1754" s="82" t="s">
        <v>13</v>
      </c>
      <c r="D1754" s="9"/>
      <c r="E1754" s="8"/>
      <c r="G1754" s="174" t="s">
        <v>99</v>
      </c>
      <c r="H1754" s="175"/>
      <c r="I1754" s="82" t="s">
        <v>13</v>
      </c>
      <c r="J1754" s="9"/>
      <c r="K1754" s="8"/>
    </row>
    <row r="1755" spans="1:11" x14ac:dyDescent="0.25">
      <c r="A1755" s="174" t="s">
        <v>6</v>
      </c>
      <c r="B1755" s="175"/>
      <c r="C1755" s="82" t="s">
        <v>13</v>
      </c>
      <c r="D1755" s="9"/>
      <c r="E1755" s="8"/>
      <c r="G1755" s="174" t="s">
        <v>6</v>
      </c>
      <c r="H1755" s="175"/>
      <c r="I1755" s="82" t="s">
        <v>13</v>
      </c>
      <c r="J1755" s="9"/>
      <c r="K1755" s="8"/>
    </row>
    <row r="1756" spans="1:11" x14ac:dyDescent="0.25">
      <c r="A1756" s="174"/>
      <c r="B1756" s="175"/>
      <c r="C1756" s="82"/>
      <c r="D1756" s="9"/>
      <c r="E1756" s="8"/>
      <c r="G1756" s="174"/>
      <c r="H1756" s="175"/>
      <c r="I1756" s="82"/>
      <c r="J1756" s="9"/>
      <c r="K1756" s="8"/>
    </row>
    <row r="1757" spans="1:11" x14ac:dyDescent="0.25">
      <c r="A1757" s="174"/>
      <c r="B1757" s="175"/>
      <c r="C1757" s="82"/>
      <c r="D1757" s="9"/>
      <c r="E1757" s="8"/>
      <c r="G1757" s="174"/>
      <c r="H1757" s="175"/>
      <c r="I1757" s="82"/>
      <c r="J1757" s="9"/>
      <c r="K1757" s="8"/>
    </row>
    <row r="1758" spans="1:11" ht="15.75" thickBot="1" x14ac:dyDescent="0.3">
      <c r="A1758" s="163" t="s">
        <v>14</v>
      </c>
      <c r="B1758" s="164"/>
      <c r="C1758" s="164"/>
      <c r="D1758" s="164"/>
      <c r="E1758" s="165"/>
      <c r="G1758" s="163" t="s">
        <v>14</v>
      </c>
      <c r="H1758" s="164"/>
      <c r="I1758" s="164"/>
      <c r="J1758" s="164"/>
      <c r="K1758" s="165"/>
    </row>
    <row r="1759" spans="1:11" ht="21.75" customHeight="1" x14ac:dyDescent="0.25">
      <c r="A1759" s="69" t="s">
        <v>101</v>
      </c>
      <c r="B1759" s="69" t="s">
        <v>5</v>
      </c>
      <c r="C1759" s="69" t="s">
        <v>100</v>
      </c>
      <c r="D1759" s="69" t="s">
        <v>108</v>
      </c>
      <c r="E1759" s="69" t="s">
        <v>95</v>
      </c>
      <c r="G1759" s="69" t="s">
        <v>101</v>
      </c>
      <c r="H1759" s="69" t="s">
        <v>5</v>
      </c>
      <c r="I1759" s="69" t="s">
        <v>100</v>
      </c>
      <c r="J1759" s="69" t="s">
        <v>108</v>
      </c>
      <c r="K1759" s="69" t="s">
        <v>95</v>
      </c>
    </row>
    <row r="1760" spans="1:11" ht="15.75" thickBot="1" x14ac:dyDescent="0.3">
      <c r="A1760" s="70"/>
      <c r="B1760" s="70"/>
      <c r="C1760" s="70" t="e">
        <f>VLOOKUP(E1743,INVENTORY!$A$2:$N$92,7,FALSE)</f>
        <v>#N/A</v>
      </c>
      <c r="D1760" s="70" t="e">
        <f>VLOOKUP(E1743,INVENTORY!$A$2:$N$92,8,FALSE)</f>
        <v>#N/A</v>
      </c>
      <c r="E1760" s="70" t="e">
        <f>VLOOKUP(E1743,INVENTORY!$A$2:$N$92,9,FALSE)</f>
        <v>#N/A</v>
      </c>
      <c r="G1760" s="70"/>
      <c r="H1760" s="70"/>
      <c r="I1760" s="70" t="e">
        <f>VLOOKUP(K1743,INVENTORY!$A$2:$N$92,7,FALSE)</f>
        <v>#N/A</v>
      </c>
      <c r="J1760" s="70" t="e">
        <f>VLOOKUP(K1743,INVENTORY!$A$2:$N$92,8,FALSE)</f>
        <v>#N/A</v>
      </c>
      <c r="K1760" s="70" t="e">
        <f>VLOOKUP(K1743,INVENTORY!$A$2:$N$92,9,FALSE)</f>
        <v>#N/A</v>
      </c>
    </row>
    <row r="1761" spans="1:11" ht="15.75" thickBot="1" x14ac:dyDescent="0.3">
      <c r="A1761" s="6"/>
      <c r="B1761" s="5"/>
      <c r="C1761" s="5"/>
      <c r="D1761" s="5"/>
      <c r="E1761" s="7"/>
      <c r="G1761" s="6"/>
      <c r="H1761" s="5"/>
      <c r="I1761" s="5"/>
      <c r="J1761" s="5"/>
      <c r="K1761" s="7"/>
    </row>
    <row r="1762" spans="1:11" ht="18" customHeight="1" thickBot="1" x14ac:dyDescent="0.3">
      <c r="A1762" s="6" t="s">
        <v>4</v>
      </c>
      <c r="B1762" s="5"/>
      <c r="C1762" s="166" t="e">
        <f>"Function Code: "&amp;VLOOKUP(E1743,INVENTORY!$A$2:$Q$92,14,FALSE)</f>
        <v>#N/A</v>
      </c>
      <c r="D1762" s="167"/>
      <c r="E1762" s="168"/>
      <c r="G1762" s="6" t="s">
        <v>4</v>
      </c>
      <c r="H1762" s="5"/>
      <c r="I1762" s="166" t="e">
        <f>"Function Code: "&amp;VLOOKUP(K1743,INVENTORY!$A$2:$Q$92,14,FALSE)</f>
        <v>#N/A</v>
      </c>
      <c r="J1762" s="167"/>
      <c r="K1762" s="168"/>
    </row>
    <row r="1763" spans="1:11" ht="15" customHeight="1" thickBot="1" x14ac:dyDescent="0.3">
      <c r="A1763" s="6"/>
      <c r="B1763" s="5"/>
      <c r="C1763" s="169"/>
      <c r="D1763" s="170"/>
      <c r="E1763" s="171"/>
      <c r="G1763" s="6"/>
      <c r="H1763" s="5"/>
      <c r="I1763" s="169"/>
      <c r="J1763" s="170"/>
      <c r="K1763" s="171"/>
    </row>
    <row r="1764" spans="1:11" ht="15" customHeight="1" thickBot="1" x14ac:dyDescent="0.3">
      <c r="A1764" s="6"/>
      <c r="B1764" s="5"/>
      <c r="C1764" s="169" t="e">
        <f>"Cosmetic Code: "&amp;VLOOKUP(E1743,INVENTORY!$A$2:$Q$92,15,FALSE)</f>
        <v>#N/A</v>
      </c>
      <c r="D1764" s="170"/>
      <c r="E1764" s="171"/>
      <c r="G1764" s="6"/>
      <c r="H1764" s="5"/>
      <c r="I1764" s="169" t="e">
        <f>"Cosmetic Code: "&amp;VLOOKUP(K1743,INVENTORY!$A$2:$Q$92,15,FALSE)</f>
        <v>#N/A</v>
      </c>
      <c r="J1764" s="170"/>
      <c r="K1764" s="171"/>
    </row>
    <row r="1765" spans="1:11" ht="15" customHeight="1" x14ac:dyDescent="0.25">
      <c r="A1765" s="6"/>
      <c r="B1765" s="5"/>
      <c r="C1765" s="15"/>
      <c r="D1765" s="16"/>
      <c r="E1765" s="17"/>
      <c r="G1765" s="6"/>
      <c r="H1765" s="5"/>
      <c r="I1765" s="15"/>
      <c r="J1765" s="16"/>
      <c r="K1765" s="17"/>
    </row>
    <row r="1766" spans="1:11" ht="15" customHeight="1" x14ac:dyDescent="0.25">
      <c r="A1766" s="4" t="s">
        <v>3</v>
      </c>
      <c r="B1766" s="14" t="s">
        <v>2</v>
      </c>
      <c r="C1766" s="15"/>
      <c r="D1766" s="16"/>
      <c r="E1766" s="17"/>
      <c r="G1766" s="4" t="s">
        <v>3</v>
      </c>
      <c r="H1766" s="14" t="s">
        <v>2</v>
      </c>
      <c r="I1766" s="15"/>
      <c r="J1766" s="16"/>
      <c r="K1766" s="17"/>
    </row>
    <row r="1767" spans="1:11" ht="15.75" customHeight="1" thickBot="1" x14ac:dyDescent="0.3">
      <c r="A1767" s="12" t="s">
        <v>1</v>
      </c>
      <c r="B1767" s="13" t="s">
        <v>1</v>
      </c>
      <c r="C1767" s="18"/>
      <c r="D1767" s="19"/>
      <c r="E1767" s="20"/>
      <c r="G1767" s="12" t="s">
        <v>1</v>
      </c>
      <c r="H1767" s="13" t="s">
        <v>1</v>
      </c>
      <c r="I1767" s="18"/>
      <c r="J1767" s="19"/>
      <c r="K1767" s="20"/>
    </row>
    <row r="1768" spans="1:11" ht="15.75" thickBot="1" x14ac:dyDescent="0.3">
      <c r="A1768" s="3" t="s">
        <v>0</v>
      </c>
      <c r="B1768" s="2" t="s">
        <v>0</v>
      </c>
      <c r="C1768" s="1"/>
      <c r="D1768" s="172" t="s">
        <v>119</v>
      </c>
      <c r="E1768" s="173"/>
      <c r="G1768" s="3" t="s">
        <v>0</v>
      </c>
      <c r="H1768" s="2" t="s">
        <v>0</v>
      </c>
      <c r="I1768" s="1"/>
      <c r="J1768" s="172" t="s">
        <v>119</v>
      </c>
      <c r="K1768" s="173"/>
    </row>
    <row r="1769" spans="1:11" ht="47.25" customHeight="1" thickBot="1" x14ac:dyDescent="0.3"/>
    <row r="1770" spans="1:11" ht="15" customHeight="1" x14ac:dyDescent="0.25">
      <c r="A1770" s="176" t="s">
        <v>105</v>
      </c>
      <c r="B1770" s="177"/>
      <c r="C1770" s="177"/>
      <c r="D1770" s="177"/>
      <c r="E1770" s="178"/>
      <c r="G1770" s="176" t="s">
        <v>105</v>
      </c>
      <c r="H1770" s="177"/>
      <c r="I1770" s="177"/>
      <c r="J1770" s="177"/>
      <c r="K1770" s="178"/>
    </row>
    <row r="1771" spans="1:11" ht="15.75" customHeight="1" thickBot="1" x14ac:dyDescent="0.3">
      <c r="A1771" s="179"/>
      <c r="B1771" s="180"/>
      <c r="C1771" s="180"/>
      <c r="D1771" s="180"/>
      <c r="E1771" s="181"/>
      <c r="G1771" s="179"/>
      <c r="H1771" s="180"/>
      <c r="I1771" s="180"/>
      <c r="J1771" s="180"/>
      <c r="K1771" s="181"/>
    </row>
    <row r="1772" spans="1:11" ht="15.75" customHeight="1" thickBot="1" x14ac:dyDescent="0.3">
      <c r="A1772" s="11"/>
      <c r="B1772" s="10"/>
      <c r="C1772" s="10"/>
      <c r="D1772" s="33" t="s">
        <v>42</v>
      </c>
      <c r="E1772" s="42">
        <f>'Data-PULLDOWNS'!$B$3*2+E1743</f>
        <v>33</v>
      </c>
      <c r="G1772" s="11"/>
      <c r="H1772" s="10"/>
      <c r="I1772" s="10"/>
      <c r="J1772" s="33" t="s">
        <v>42</v>
      </c>
      <c r="K1772" s="42">
        <f>'Data-PULLDOWNS'!$B$3*3+E1743</f>
        <v>34</v>
      </c>
    </row>
    <row r="1773" spans="1:11" ht="19.5" customHeight="1" x14ac:dyDescent="0.25">
      <c r="A1773" s="34" t="s">
        <v>11</v>
      </c>
      <c r="B1773" s="35" t="s">
        <v>15</v>
      </c>
      <c r="C1773" s="36" t="s">
        <v>12</v>
      </c>
      <c r="D1773" s="37">
        <f ca="1">NOW()</f>
        <v>45945.548046875003</v>
      </c>
      <c r="E1773" s="38"/>
      <c r="G1773" s="34" t="s">
        <v>11</v>
      </c>
      <c r="H1773" s="35" t="s">
        <v>15</v>
      </c>
      <c r="I1773" s="36" t="s">
        <v>12</v>
      </c>
      <c r="J1773" s="37">
        <f ca="1">NOW()</f>
        <v>45945.548046875003</v>
      </c>
      <c r="K1773" s="38"/>
    </row>
    <row r="1774" spans="1:11" ht="15.95" customHeight="1" x14ac:dyDescent="0.25">
      <c r="A1774" s="34" t="s">
        <v>39</v>
      </c>
      <c r="B1774" s="35" t="s">
        <v>103</v>
      </c>
      <c r="C1774" s="39" t="s">
        <v>38</v>
      </c>
      <c r="D1774" s="40" t="e">
        <f>VLOOKUP(E1772,INVENTORY!$A$2:$N$92,10,FALSE)</f>
        <v>#N/A</v>
      </c>
      <c r="E1774" s="38"/>
      <c r="G1774" s="34" t="s">
        <v>39</v>
      </c>
      <c r="H1774" s="35" t="s">
        <v>103</v>
      </c>
      <c r="I1774" s="39" t="s">
        <v>38</v>
      </c>
      <c r="J1774" s="40" t="e">
        <f>VLOOKUP(K1772,INVENTORY!$A$2:$N$92,10,FALSE)</f>
        <v>#N/A</v>
      </c>
      <c r="K1774" s="38"/>
    </row>
    <row r="1775" spans="1:11" ht="15.95" customHeight="1" x14ac:dyDescent="0.25">
      <c r="A1775" s="34" t="str">
        <f>"Make: "</f>
        <v xml:space="preserve">Make: </v>
      </c>
      <c r="B1775" s="35" t="e">
        <f>VLOOKUP(E1772,INVENTORY!$A$2:$N$92,2,FALSE)</f>
        <v>#N/A</v>
      </c>
      <c r="C1775" s="36" t="str">
        <f>"Model: "</f>
        <v xml:space="preserve">Model: </v>
      </c>
      <c r="D1775" s="40" t="e">
        <f>VLOOKUP(E1772,INVENTORY!$A$2:$N$92,3,FALSE)</f>
        <v>#N/A</v>
      </c>
      <c r="E1775" s="38"/>
      <c r="G1775" s="34" t="str">
        <f>"Make: "</f>
        <v xml:space="preserve">Make: </v>
      </c>
      <c r="H1775" s="35" t="e">
        <f>VLOOKUP(K1772,INVENTORY!$A$2:$N$92,2,FALSE)</f>
        <v>#N/A</v>
      </c>
      <c r="I1775" s="36" t="str">
        <f>"Model: "</f>
        <v xml:space="preserve">Model: </v>
      </c>
      <c r="J1775" s="40" t="e">
        <f>VLOOKUP(K1772,INVENTORY!$A$2:$N$92,3,FALSE)</f>
        <v>#N/A</v>
      </c>
      <c r="K1775" s="38"/>
    </row>
    <row r="1776" spans="1:11" ht="15.95" customHeight="1" x14ac:dyDescent="0.25">
      <c r="A1776" s="34" t="str">
        <f>"CPU/Speed: "</f>
        <v xml:space="preserve">CPU/Speed: </v>
      </c>
      <c r="B1776" s="35" t="e">
        <f>VLOOKUP(E1772,INVENTORY!$A$2:$N$92,4,FALSE)&amp;" / "&amp;VLOOKUP(E1772,INVENTORY!$A$2:$N$92,5,FALSE)&amp;"GHz"</f>
        <v>#N/A</v>
      </c>
      <c r="C1776" s="36"/>
      <c r="D1776" s="36" t="str">
        <f>"Memory: "</f>
        <v xml:space="preserve">Memory: </v>
      </c>
      <c r="E1776" s="71" t="e">
        <f>VLOOKUP(E1772,INVENTORY!$A$2:$N$92,6,FALSE)</f>
        <v>#N/A</v>
      </c>
      <c r="G1776" s="34" t="str">
        <f>"CPU/Speed: "</f>
        <v xml:space="preserve">CPU/Speed: </v>
      </c>
      <c r="H1776" s="35" t="e">
        <f>VLOOKUP(K1772,INVENTORY!$A$2:$N$92,4,FALSE)&amp;" / "&amp;VLOOKUP(K1772,INVENTORY!$A$2:$N$92,5,FALSE)&amp;"GHz"</f>
        <v>#N/A</v>
      </c>
      <c r="I1776" s="36"/>
      <c r="J1776" s="36" t="str">
        <f>"Memory: "</f>
        <v xml:space="preserve">Memory: </v>
      </c>
      <c r="K1776" s="71" t="e">
        <f>VLOOKUP(K1772,INVENTORY!$A$2:$N$92,6,FALSE)</f>
        <v>#N/A</v>
      </c>
    </row>
    <row r="1777" spans="1:11" ht="6.95" customHeight="1" x14ac:dyDescent="0.25">
      <c r="A1777" s="6"/>
      <c r="B1777" s="5"/>
      <c r="C1777" s="5"/>
      <c r="D1777" s="5"/>
      <c r="E1777" s="7"/>
      <c r="G1777" s="6"/>
      <c r="H1777" s="5"/>
      <c r="I1777" s="5"/>
      <c r="J1777" s="5"/>
      <c r="K1777" s="7"/>
    </row>
    <row r="1778" spans="1:11" x14ac:dyDescent="0.25">
      <c r="A1778" s="182" t="s">
        <v>10</v>
      </c>
      <c r="B1778" s="183"/>
      <c r="C1778" s="83" t="s">
        <v>1</v>
      </c>
      <c r="D1778" s="83" t="s">
        <v>9</v>
      </c>
      <c r="E1778" s="68" t="s">
        <v>8</v>
      </c>
      <c r="G1778" s="182" t="s">
        <v>10</v>
      </c>
      <c r="H1778" s="183"/>
      <c r="I1778" s="83" t="s">
        <v>1</v>
      </c>
      <c r="J1778" s="83" t="s">
        <v>9</v>
      </c>
      <c r="K1778" s="68" t="s">
        <v>8</v>
      </c>
    </row>
    <row r="1779" spans="1:11" x14ac:dyDescent="0.25">
      <c r="A1779" s="174" t="s">
        <v>96</v>
      </c>
      <c r="B1779" s="175"/>
      <c r="C1779" s="82" t="s">
        <v>13</v>
      </c>
      <c r="D1779" s="9"/>
      <c r="E1779" s="8"/>
      <c r="G1779" s="174" t="s">
        <v>96</v>
      </c>
      <c r="H1779" s="175"/>
      <c r="I1779" s="82" t="s">
        <v>13</v>
      </c>
      <c r="J1779" s="9"/>
      <c r="K1779" s="8"/>
    </row>
    <row r="1780" spans="1:11" x14ac:dyDescent="0.25">
      <c r="A1780" s="174" t="s">
        <v>98</v>
      </c>
      <c r="B1780" s="175"/>
      <c r="C1780" s="82" t="s">
        <v>13</v>
      </c>
      <c r="D1780" s="9"/>
      <c r="E1780" s="8"/>
      <c r="G1780" s="174" t="s">
        <v>98</v>
      </c>
      <c r="H1780" s="175"/>
      <c r="I1780" s="82" t="s">
        <v>13</v>
      </c>
      <c r="J1780" s="9"/>
      <c r="K1780" s="8"/>
    </row>
    <row r="1781" spans="1:11" x14ac:dyDescent="0.25">
      <c r="A1781" s="174" t="s">
        <v>97</v>
      </c>
      <c r="B1781" s="175"/>
      <c r="C1781" s="82" t="s">
        <v>13</v>
      </c>
      <c r="D1781" s="9"/>
      <c r="E1781" s="8"/>
      <c r="G1781" s="174" t="s">
        <v>97</v>
      </c>
      <c r="H1781" s="175"/>
      <c r="I1781" s="82" t="s">
        <v>13</v>
      </c>
      <c r="J1781" s="9"/>
      <c r="K1781" s="8"/>
    </row>
    <row r="1782" spans="1:11" x14ac:dyDescent="0.25">
      <c r="A1782" s="174" t="s">
        <v>7</v>
      </c>
      <c r="B1782" s="175"/>
      <c r="C1782" s="82" t="s">
        <v>13</v>
      </c>
      <c r="D1782" s="9"/>
      <c r="E1782" s="8"/>
      <c r="G1782" s="174" t="s">
        <v>7</v>
      </c>
      <c r="H1782" s="175"/>
      <c r="I1782" s="82" t="s">
        <v>13</v>
      </c>
      <c r="J1782" s="9"/>
      <c r="K1782" s="8"/>
    </row>
    <row r="1783" spans="1:11" x14ac:dyDescent="0.25">
      <c r="A1783" s="174" t="s">
        <v>99</v>
      </c>
      <c r="B1783" s="175"/>
      <c r="C1783" s="82" t="s">
        <v>13</v>
      </c>
      <c r="D1783" s="9"/>
      <c r="E1783" s="8"/>
      <c r="G1783" s="174" t="s">
        <v>99</v>
      </c>
      <c r="H1783" s="175"/>
      <c r="I1783" s="82" t="s">
        <v>13</v>
      </c>
      <c r="J1783" s="9"/>
      <c r="K1783" s="8"/>
    </row>
    <row r="1784" spans="1:11" x14ac:dyDescent="0.25">
      <c r="A1784" s="174" t="s">
        <v>6</v>
      </c>
      <c r="B1784" s="175"/>
      <c r="C1784" s="82" t="s">
        <v>13</v>
      </c>
      <c r="D1784" s="9"/>
      <c r="E1784" s="8"/>
      <c r="G1784" s="174" t="s">
        <v>6</v>
      </c>
      <c r="H1784" s="175"/>
      <c r="I1784" s="82" t="s">
        <v>13</v>
      </c>
      <c r="J1784" s="9"/>
      <c r="K1784" s="8"/>
    </row>
    <row r="1785" spans="1:11" x14ac:dyDescent="0.25">
      <c r="A1785" s="174"/>
      <c r="B1785" s="175"/>
      <c r="C1785" s="82"/>
      <c r="D1785" s="9"/>
      <c r="E1785" s="8"/>
      <c r="G1785" s="174"/>
      <c r="H1785" s="175"/>
      <c r="I1785" s="82"/>
      <c r="J1785" s="9"/>
      <c r="K1785" s="8"/>
    </row>
    <row r="1786" spans="1:11" x14ac:dyDescent="0.25">
      <c r="A1786" s="174"/>
      <c r="B1786" s="175"/>
      <c r="C1786" s="82"/>
      <c r="D1786" s="9"/>
      <c r="E1786" s="8"/>
      <c r="G1786" s="174"/>
      <c r="H1786" s="175"/>
      <c r="I1786" s="82"/>
      <c r="J1786" s="9"/>
      <c r="K1786" s="8"/>
    </row>
    <row r="1787" spans="1:11" ht="15.75" thickBot="1" x14ac:dyDescent="0.3">
      <c r="A1787" s="163" t="s">
        <v>14</v>
      </c>
      <c r="B1787" s="164"/>
      <c r="C1787" s="164"/>
      <c r="D1787" s="164"/>
      <c r="E1787" s="165"/>
      <c r="G1787" s="163" t="s">
        <v>14</v>
      </c>
      <c r="H1787" s="164"/>
      <c r="I1787" s="164"/>
      <c r="J1787" s="164"/>
      <c r="K1787" s="165"/>
    </row>
    <row r="1788" spans="1:11" ht="21.75" customHeight="1" x14ac:dyDescent="0.25">
      <c r="A1788" s="69" t="s">
        <v>101</v>
      </c>
      <c r="B1788" s="69" t="s">
        <v>5</v>
      </c>
      <c r="C1788" s="69" t="s">
        <v>100</v>
      </c>
      <c r="D1788" s="69" t="s">
        <v>108</v>
      </c>
      <c r="E1788" s="69" t="s">
        <v>95</v>
      </c>
      <c r="G1788" s="69" t="s">
        <v>101</v>
      </c>
      <c r="H1788" s="69" t="s">
        <v>5</v>
      </c>
      <c r="I1788" s="69" t="s">
        <v>100</v>
      </c>
      <c r="J1788" s="69" t="s">
        <v>108</v>
      </c>
      <c r="K1788" s="69" t="s">
        <v>95</v>
      </c>
    </row>
    <row r="1789" spans="1:11" ht="15.75" thickBot="1" x14ac:dyDescent="0.3">
      <c r="A1789" s="70"/>
      <c r="B1789" s="70"/>
      <c r="C1789" s="70" t="e">
        <f>VLOOKUP(E1772,INVENTORY!$A$2:$N$92,7,FALSE)</f>
        <v>#N/A</v>
      </c>
      <c r="D1789" s="70" t="e">
        <f>VLOOKUP(E1772,INVENTORY!$A$2:$N$92,8,FALSE)</f>
        <v>#N/A</v>
      </c>
      <c r="E1789" s="70" t="e">
        <f>VLOOKUP(E1772,INVENTORY!$A$2:$N$92,9,FALSE)</f>
        <v>#N/A</v>
      </c>
      <c r="G1789" s="70"/>
      <c r="H1789" s="70"/>
      <c r="I1789" s="70" t="e">
        <f>VLOOKUP(K1772,INVENTORY!$A$2:$N$92,7,FALSE)</f>
        <v>#N/A</v>
      </c>
      <c r="J1789" s="70" t="e">
        <f>VLOOKUP(K1772,INVENTORY!$A$2:$N$92,8,FALSE)</f>
        <v>#N/A</v>
      </c>
      <c r="K1789" s="70" t="e">
        <f>VLOOKUP(K1772,INVENTORY!$A$2:$N$92,9,FALSE)</f>
        <v>#N/A</v>
      </c>
    </row>
    <row r="1790" spans="1:11" ht="15.75" thickBot="1" x14ac:dyDescent="0.3">
      <c r="A1790" s="6"/>
      <c r="B1790" s="5"/>
      <c r="C1790" s="5"/>
      <c r="D1790" s="5"/>
      <c r="E1790" s="7"/>
      <c r="G1790" s="6"/>
      <c r="H1790" s="5"/>
      <c r="I1790" s="5"/>
      <c r="J1790" s="5"/>
      <c r="K1790" s="7"/>
    </row>
    <row r="1791" spans="1:11" ht="18" customHeight="1" thickBot="1" x14ac:dyDescent="0.3">
      <c r="A1791" s="6" t="s">
        <v>4</v>
      </c>
      <c r="B1791" s="5"/>
      <c r="C1791" s="166" t="e">
        <f>"Function Code: "&amp;VLOOKUP(E1772,INVENTORY!$A$2:$Q$92,14,FALSE)</f>
        <v>#N/A</v>
      </c>
      <c r="D1791" s="167"/>
      <c r="E1791" s="168"/>
      <c r="G1791" s="6" t="s">
        <v>4</v>
      </c>
      <c r="H1791" s="5"/>
      <c r="I1791" s="166" t="e">
        <f>"Function Code: "&amp;VLOOKUP(K1772,INVENTORY!$A$2:$Q$92,14,FALSE)</f>
        <v>#N/A</v>
      </c>
      <c r="J1791" s="167"/>
      <c r="K1791" s="168"/>
    </row>
    <row r="1792" spans="1:11" ht="15" customHeight="1" thickBot="1" x14ac:dyDescent="0.3">
      <c r="A1792" s="6"/>
      <c r="B1792" s="5"/>
      <c r="C1792" s="169"/>
      <c r="D1792" s="170"/>
      <c r="E1792" s="171"/>
      <c r="G1792" s="6"/>
      <c r="H1792" s="5"/>
      <c r="I1792" s="169"/>
      <c r="J1792" s="170"/>
      <c r="K1792" s="171"/>
    </row>
    <row r="1793" spans="1:11" ht="15" customHeight="1" thickBot="1" x14ac:dyDescent="0.3">
      <c r="A1793" s="6"/>
      <c r="B1793" s="5"/>
      <c r="C1793" s="169" t="e">
        <f>"Cosmetic Code: "&amp;VLOOKUP(E1772,INVENTORY!$A$2:$Q$92,15,FALSE)</f>
        <v>#N/A</v>
      </c>
      <c r="D1793" s="170"/>
      <c r="E1793" s="171"/>
      <c r="G1793" s="6"/>
      <c r="H1793" s="5"/>
      <c r="I1793" s="169" t="e">
        <f>"Cosmetic Code: "&amp;VLOOKUP(K1772,INVENTORY!$A$2:$Q$92,15,FALSE)</f>
        <v>#N/A</v>
      </c>
      <c r="J1793" s="170"/>
      <c r="K1793" s="171"/>
    </row>
    <row r="1794" spans="1:11" ht="15" customHeight="1" x14ac:dyDescent="0.25">
      <c r="A1794" s="6"/>
      <c r="B1794" s="5"/>
      <c r="C1794" s="15"/>
      <c r="D1794" s="16"/>
      <c r="E1794" s="17"/>
      <c r="G1794" s="6"/>
      <c r="H1794" s="5"/>
      <c r="I1794" s="15"/>
      <c r="J1794" s="16"/>
      <c r="K1794" s="17"/>
    </row>
    <row r="1795" spans="1:11" ht="15" customHeight="1" x14ac:dyDescent="0.25">
      <c r="A1795" s="4" t="s">
        <v>3</v>
      </c>
      <c r="B1795" s="14" t="s">
        <v>2</v>
      </c>
      <c r="C1795" s="15"/>
      <c r="D1795" s="16"/>
      <c r="E1795" s="17"/>
      <c r="G1795" s="4" t="s">
        <v>3</v>
      </c>
      <c r="H1795" s="14" t="s">
        <v>2</v>
      </c>
      <c r="I1795" s="15"/>
      <c r="J1795" s="16"/>
      <c r="K1795" s="17"/>
    </row>
    <row r="1796" spans="1:11" ht="15.75" customHeight="1" thickBot="1" x14ac:dyDescent="0.3">
      <c r="A1796" s="12" t="s">
        <v>1</v>
      </c>
      <c r="B1796" s="13" t="s">
        <v>1</v>
      </c>
      <c r="C1796" s="18"/>
      <c r="D1796" s="19"/>
      <c r="E1796" s="20"/>
      <c r="G1796" s="12" t="s">
        <v>1</v>
      </c>
      <c r="H1796" s="13" t="s">
        <v>1</v>
      </c>
      <c r="I1796" s="18"/>
      <c r="J1796" s="19"/>
      <c r="K1796" s="20"/>
    </row>
    <row r="1797" spans="1:11" ht="15.75" thickBot="1" x14ac:dyDescent="0.3">
      <c r="A1797" s="3" t="s">
        <v>0</v>
      </c>
      <c r="B1797" s="2" t="s">
        <v>0</v>
      </c>
      <c r="C1797" s="1"/>
      <c r="D1797" s="172" t="s">
        <v>119</v>
      </c>
      <c r="E1797" s="173"/>
      <c r="G1797" s="3" t="s">
        <v>0</v>
      </c>
      <c r="H1797" s="2" t="s">
        <v>0</v>
      </c>
      <c r="I1797" s="1"/>
      <c r="J1797" s="172" t="s">
        <v>119</v>
      </c>
      <c r="K1797" s="173"/>
    </row>
    <row r="1798" spans="1:11" ht="15.75" thickBot="1" x14ac:dyDescent="0.3"/>
    <row r="1799" spans="1:11" ht="15" customHeight="1" x14ac:dyDescent="0.25">
      <c r="A1799" s="176" t="s">
        <v>105</v>
      </c>
      <c r="B1799" s="177"/>
      <c r="C1799" s="177"/>
      <c r="D1799" s="177"/>
      <c r="E1799" s="178"/>
      <c r="G1799" s="176" t="s">
        <v>105</v>
      </c>
      <c r="H1799" s="177"/>
      <c r="I1799" s="177"/>
      <c r="J1799" s="177"/>
      <c r="K1799" s="178"/>
    </row>
    <row r="1800" spans="1:11" ht="15.75" customHeight="1" thickBot="1" x14ac:dyDescent="0.3">
      <c r="A1800" s="179"/>
      <c r="B1800" s="180"/>
      <c r="C1800" s="180"/>
      <c r="D1800" s="180"/>
      <c r="E1800" s="181"/>
      <c r="G1800" s="179"/>
      <c r="H1800" s="180"/>
      <c r="I1800" s="180"/>
      <c r="J1800" s="180"/>
      <c r="K1800" s="181"/>
    </row>
    <row r="1801" spans="1:11" ht="15.75" customHeight="1" thickBot="1" x14ac:dyDescent="0.3">
      <c r="A1801" s="11"/>
      <c r="B1801" s="10"/>
      <c r="C1801" s="10"/>
      <c r="D1801" s="33" t="s">
        <v>42</v>
      </c>
      <c r="E1801" s="42">
        <f>E1743+1</f>
        <v>32</v>
      </c>
      <c r="G1801" s="11"/>
      <c r="H1801" s="10"/>
      <c r="I1801" s="10"/>
      <c r="J1801" s="33" t="s">
        <v>42</v>
      </c>
      <c r="K1801" s="42">
        <f>'Data-PULLDOWNS'!$B$3+E1801</f>
        <v>33</v>
      </c>
    </row>
    <row r="1802" spans="1:11" ht="19.5" customHeight="1" x14ac:dyDescent="0.25">
      <c r="A1802" s="34" t="s">
        <v>11</v>
      </c>
      <c r="B1802" s="35" t="s">
        <v>15</v>
      </c>
      <c r="C1802" s="36" t="s">
        <v>12</v>
      </c>
      <c r="D1802" s="37">
        <f ca="1">NOW()</f>
        <v>45945.548046875003</v>
      </c>
      <c r="E1802" s="38"/>
      <c r="G1802" s="34" t="s">
        <v>11</v>
      </c>
      <c r="H1802" s="35" t="s">
        <v>15</v>
      </c>
      <c r="I1802" s="36" t="s">
        <v>12</v>
      </c>
      <c r="J1802" s="37">
        <f ca="1">NOW()</f>
        <v>45945.548046875003</v>
      </c>
      <c r="K1802" s="38"/>
    </row>
    <row r="1803" spans="1:11" ht="15.95" customHeight="1" x14ac:dyDescent="0.25">
      <c r="A1803" s="34" t="s">
        <v>39</v>
      </c>
      <c r="B1803" s="35" t="s">
        <v>103</v>
      </c>
      <c r="C1803" s="39" t="s">
        <v>38</v>
      </c>
      <c r="D1803" s="40" t="e">
        <f>VLOOKUP(E1801,INVENTORY!$A$2:$N$92,10,FALSE)</f>
        <v>#N/A</v>
      </c>
      <c r="E1803" s="38"/>
      <c r="G1803" s="34" t="s">
        <v>39</v>
      </c>
      <c r="H1803" s="35" t="s">
        <v>103</v>
      </c>
      <c r="I1803" s="39" t="s">
        <v>38</v>
      </c>
      <c r="J1803" s="40" t="e">
        <f>VLOOKUP(K1801,INVENTORY!$A$2:$N$92,10,FALSE)</f>
        <v>#N/A</v>
      </c>
      <c r="K1803" s="38"/>
    </row>
    <row r="1804" spans="1:11" ht="15.95" customHeight="1" x14ac:dyDescent="0.25">
      <c r="A1804" s="34" t="str">
        <f>"Make: "</f>
        <v xml:space="preserve">Make: </v>
      </c>
      <c r="B1804" s="35" t="e">
        <f>VLOOKUP(E1801,INVENTORY!$A$2:$N$92,2,FALSE)</f>
        <v>#N/A</v>
      </c>
      <c r="C1804" s="36" t="str">
        <f>"Model: "</f>
        <v xml:space="preserve">Model: </v>
      </c>
      <c r="D1804" s="40" t="e">
        <f>VLOOKUP(E1801,INVENTORY!$A$2:$N$92,3,FALSE)</f>
        <v>#N/A</v>
      </c>
      <c r="E1804" s="38"/>
      <c r="G1804" s="34" t="str">
        <f>"Make: "</f>
        <v xml:space="preserve">Make: </v>
      </c>
      <c r="H1804" s="35" t="e">
        <f>VLOOKUP(K1801,INVENTORY!$A$2:$N$92,2,FALSE)</f>
        <v>#N/A</v>
      </c>
      <c r="I1804" s="36" t="str">
        <f>"Model: "</f>
        <v xml:space="preserve">Model: </v>
      </c>
      <c r="J1804" s="40" t="e">
        <f>VLOOKUP(K1801,INVENTORY!$A$2:$N$92,3,FALSE)</f>
        <v>#N/A</v>
      </c>
      <c r="K1804" s="38"/>
    </row>
    <row r="1805" spans="1:11" ht="15.95" customHeight="1" x14ac:dyDescent="0.25">
      <c r="A1805" s="34" t="str">
        <f>"CPU/Speed: "</f>
        <v xml:space="preserve">CPU/Speed: </v>
      </c>
      <c r="B1805" s="35" t="e">
        <f>VLOOKUP(E1801,INVENTORY!$A$2:$N$92,4,FALSE)&amp;" / "&amp;VLOOKUP(E1801,INVENTORY!$A$2:$N$92,5,FALSE)&amp;"GHz"</f>
        <v>#N/A</v>
      </c>
      <c r="C1805" s="36"/>
      <c r="D1805" s="36" t="str">
        <f>"Memory: "</f>
        <v xml:space="preserve">Memory: </v>
      </c>
      <c r="E1805" s="41" t="e">
        <f>VLOOKUP(E1801,INVENTORY!$A$2:$N$92,6,FALSE)</f>
        <v>#N/A</v>
      </c>
      <c r="G1805" s="34" t="str">
        <f>"CPU/Speed: "</f>
        <v xml:space="preserve">CPU/Speed: </v>
      </c>
      <c r="H1805" s="35" t="e">
        <f>VLOOKUP(K1801,INVENTORY!$A$2:$N$92,4,FALSE)&amp;" / "&amp;VLOOKUP(K1801,INVENTORY!$A$2:$N$92,5,FALSE)&amp;"GHz"</f>
        <v>#N/A</v>
      </c>
      <c r="I1805" s="36"/>
      <c r="J1805" s="36" t="str">
        <f>"Memory: "</f>
        <v xml:space="preserve">Memory: </v>
      </c>
      <c r="K1805" s="71" t="e">
        <f>VLOOKUP(K1801,INVENTORY!$A$2:$N$92,6,FALSE)</f>
        <v>#N/A</v>
      </c>
    </row>
    <row r="1806" spans="1:11" ht="6.95" customHeight="1" x14ac:dyDescent="0.25">
      <c r="A1806" s="6"/>
      <c r="B1806" s="5"/>
      <c r="C1806" s="5"/>
      <c r="D1806" s="5"/>
      <c r="E1806" s="7"/>
      <c r="G1806" s="6"/>
      <c r="H1806" s="5"/>
      <c r="I1806" s="5"/>
      <c r="J1806" s="5"/>
      <c r="K1806" s="7"/>
    </row>
    <row r="1807" spans="1:11" x14ac:dyDescent="0.25">
      <c r="A1807" s="182" t="s">
        <v>10</v>
      </c>
      <c r="B1807" s="183"/>
      <c r="C1807" s="83" t="s">
        <v>1</v>
      </c>
      <c r="D1807" s="83" t="s">
        <v>9</v>
      </c>
      <c r="E1807" s="68" t="s">
        <v>8</v>
      </c>
      <c r="G1807" s="182" t="s">
        <v>10</v>
      </c>
      <c r="H1807" s="183"/>
      <c r="I1807" s="83" t="s">
        <v>1</v>
      </c>
      <c r="J1807" s="83" t="s">
        <v>9</v>
      </c>
      <c r="K1807" s="68" t="s">
        <v>8</v>
      </c>
    </row>
    <row r="1808" spans="1:11" x14ac:dyDescent="0.25">
      <c r="A1808" s="174" t="s">
        <v>96</v>
      </c>
      <c r="B1808" s="175"/>
      <c r="C1808" s="82" t="s">
        <v>13</v>
      </c>
      <c r="D1808" s="9"/>
      <c r="E1808" s="8"/>
      <c r="G1808" s="174" t="s">
        <v>96</v>
      </c>
      <c r="H1808" s="175"/>
      <c r="I1808" s="82" t="s">
        <v>13</v>
      </c>
      <c r="J1808" s="9"/>
      <c r="K1808" s="8"/>
    </row>
    <row r="1809" spans="1:11" x14ac:dyDescent="0.25">
      <c r="A1809" s="174" t="s">
        <v>98</v>
      </c>
      <c r="B1809" s="175"/>
      <c r="C1809" s="82" t="s">
        <v>13</v>
      </c>
      <c r="D1809" s="9"/>
      <c r="E1809" s="8"/>
      <c r="G1809" s="174" t="s">
        <v>98</v>
      </c>
      <c r="H1809" s="175"/>
      <c r="I1809" s="82" t="s">
        <v>13</v>
      </c>
      <c r="J1809" s="9"/>
      <c r="K1809" s="8"/>
    </row>
    <row r="1810" spans="1:11" x14ac:dyDescent="0.25">
      <c r="A1810" s="174" t="s">
        <v>97</v>
      </c>
      <c r="B1810" s="175"/>
      <c r="C1810" s="82" t="s">
        <v>13</v>
      </c>
      <c r="D1810" s="9"/>
      <c r="E1810" s="8"/>
      <c r="G1810" s="174" t="s">
        <v>97</v>
      </c>
      <c r="H1810" s="175"/>
      <c r="I1810" s="82" t="s">
        <v>13</v>
      </c>
      <c r="J1810" s="9"/>
      <c r="K1810" s="8"/>
    </row>
    <row r="1811" spans="1:11" x14ac:dyDescent="0.25">
      <c r="A1811" s="174" t="s">
        <v>7</v>
      </c>
      <c r="B1811" s="175"/>
      <c r="C1811" s="82" t="s">
        <v>13</v>
      </c>
      <c r="D1811" s="9"/>
      <c r="E1811" s="8"/>
      <c r="G1811" s="174" t="s">
        <v>7</v>
      </c>
      <c r="H1811" s="175"/>
      <c r="I1811" s="82" t="s">
        <v>13</v>
      </c>
      <c r="J1811" s="9"/>
      <c r="K1811" s="8"/>
    </row>
    <row r="1812" spans="1:11" x14ac:dyDescent="0.25">
      <c r="A1812" s="174" t="s">
        <v>99</v>
      </c>
      <c r="B1812" s="175"/>
      <c r="C1812" s="82" t="s">
        <v>13</v>
      </c>
      <c r="D1812" s="9"/>
      <c r="E1812" s="8"/>
      <c r="G1812" s="174" t="s">
        <v>99</v>
      </c>
      <c r="H1812" s="175"/>
      <c r="I1812" s="82" t="s">
        <v>13</v>
      </c>
      <c r="J1812" s="9"/>
      <c r="K1812" s="8"/>
    </row>
    <row r="1813" spans="1:11" x14ac:dyDescent="0.25">
      <c r="A1813" s="174" t="s">
        <v>6</v>
      </c>
      <c r="B1813" s="175"/>
      <c r="C1813" s="82" t="s">
        <v>13</v>
      </c>
      <c r="D1813" s="9"/>
      <c r="E1813" s="8"/>
      <c r="G1813" s="174" t="s">
        <v>6</v>
      </c>
      <c r="H1813" s="175"/>
      <c r="I1813" s="82" t="s">
        <v>13</v>
      </c>
      <c r="J1813" s="9"/>
      <c r="K1813" s="8"/>
    </row>
    <row r="1814" spans="1:11" x14ac:dyDescent="0.25">
      <c r="A1814" s="174"/>
      <c r="B1814" s="175"/>
      <c r="C1814" s="82"/>
      <c r="D1814" s="9"/>
      <c r="E1814" s="8"/>
      <c r="G1814" s="174"/>
      <c r="H1814" s="175"/>
      <c r="I1814" s="82"/>
      <c r="J1814" s="9"/>
      <c r="K1814" s="8"/>
    </row>
    <row r="1815" spans="1:11" x14ac:dyDescent="0.25">
      <c r="A1815" s="174"/>
      <c r="B1815" s="175"/>
      <c r="C1815" s="82"/>
      <c r="D1815" s="9"/>
      <c r="E1815" s="8"/>
      <c r="G1815" s="174"/>
      <c r="H1815" s="175"/>
      <c r="I1815" s="82"/>
      <c r="J1815" s="9"/>
      <c r="K1815" s="8"/>
    </row>
    <row r="1816" spans="1:11" ht="15.75" thickBot="1" x14ac:dyDescent="0.3">
      <c r="A1816" s="163" t="s">
        <v>14</v>
      </c>
      <c r="B1816" s="164"/>
      <c r="C1816" s="164"/>
      <c r="D1816" s="164"/>
      <c r="E1816" s="165"/>
      <c r="G1816" s="163" t="s">
        <v>14</v>
      </c>
      <c r="H1816" s="164"/>
      <c r="I1816" s="164"/>
      <c r="J1816" s="164"/>
      <c r="K1816" s="165"/>
    </row>
    <row r="1817" spans="1:11" ht="21.75" customHeight="1" x14ac:dyDescent="0.25">
      <c r="A1817" s="69" t="s">
        <v>101</v>
      </c>
      <c r="B1817" s="69" t="s">
        <v>5</v>
      </c>
      <c r="C1817" s="69" t="s">
        <v>100</v>
      </c>
      <c r="D1817" s="69" t="s">
        <v>108</v>
      </c>
      <c r="E1817" s="69" t="s">
        <v>95</v>
      </c>
      <c r="G1817" s="69" t="s">
        <v>101</v>
      </c>
      <c r="H1817" s="69" t="s">
        <v>5</v>
      </c>
      <c r="I1817" s="69" t="s">
        <v>100</v>
      </c>
      <c r="J1817" s="69" t="s">
        <v>108</v>
      </c>
      <c r="K1817" s="69" t="s">
        <v>95</v>
      </c>
    </row>
    <row r="1818" spans="1:11" ht="15.75" thickBot="1" x14ac:dyDescent="0.3">
      <c r="A1818" s="70"/>
      <c r="B1818" s="70"/>
      <c r="C1818" s="70" t="e">
        <f>VLOOKUP(E1801,INVENTORY!$A$2:$N$92,7,FALSE)</f>
        <v>#N/A</v>
      </c>
      <c r="D1818" s="70" t="e">
        <f>VLOOKUP(E1801,INVENTORY!$A$2:$N$92,8,FALSE)</f>
        <v>#N/A</v>
      </c>
      <c r="E1818" s="70" t="e">
        <f>VLOOKUP(E1801,INVENTORY!$A$2:$N$92,9,FALSE)</f>
        <v>#N/A</v>
      </c>
      <c r="G1818" s="70"/>
      <c r="H1818" s="70"/>
      <c r="I1818" s="70" t="e">
        <f>VLOOKUP(K1801,INVENTORY!$A$2:$N$92,7,FALSE)</f>
        <v>#N/A</v>
      </c>
      <c r="J1818" s="70" t="e">
        <f>VLOOKUP(K1801,INVENTORY!$A$2:$N$92,8,FALSE)</f>
        <v>#N/A</v>
      </c>
      <c r="K1818" s="70" t="e">
        <f>VLOOKUP(K1801,INVENTORY!$A$2:$N$92,9,FALSE)</f>
        <v>#N/A</v>
      </c>
    </row>
    <row r="1819" spans="1:11" ht="15.75" thickBot="1" x14ac:dyDescent="0.3">
      <c r="A1819" s="6"/>
      <c r="B1819" s="5"/>
      <c r="C1819" s="5"/>
      <c r="D1819" s="5"/>
      <c r="E1819" s="7"/>
      <c r="G1819" s="6"/>
      <c r="H1819" s="5"/>
      <c r="I1819" s="5"/>
      <c r="J1819" s="5"/>
      <c r="K1819" s="7"/>
    </row>
    <row r="1820" spans="1:11" ht="18" customHeight="1" thickBot="1" x14ac:dyDescent="0.3">
      <c r="A1820" s="6" t="s">
        <v>4</v>
      </c>
      <c r="B1820" s="5"/>
      <c r="C1820" s="166" t="e">
        <f>"Function Code: "&amp;VLOOKUP(E1801,INVENTORY!$A$2:$Q$92,14,FALSE)</f>
        <v>#N/A</v>
      </c>
      <c r="D1820" s="167"/>
      <c r="E1820" s="168"/>
      <c r="G1820" s="6" t="s">
        <v>4</v>
      </c>
      <c r="H1820" s="5"/>
      <c r="I1820" s="166" t="e">
        <f>"Function Code: "&amp;VLOOKUP(K1801,INVENTORY!$A$2:$Q$92,14,FALSE)</f>
        <v>#N/A</v>
      </c>
      <c r="J1820" s="167"/>
      <c r="K1820" s="168"/>
    </row>
    <row r="1821" spans="1:11" ht="15" customHeight="1" thickBot="1" x14ac:dyDescent="0.3">
      <c r="A1821" s="6"/>
      <c r="B1821" s="5"/>
      <c r="C1821" s="169"/>
      <c r="D1821" s="170"/>
      <c r="E1821" s="171"/>
      <c r="G1821" s="6"/>
      <c r="H1821" s="5"/>
      <c r="I1821" s="169"/>
      <c r="J1821" s="170"/>
      <c r="K1821" s="171"/>
    </row>
    <row r="1822" spans="1:11" ht="15" customHeight="1" thickBot="1" x14ac:dyDescent="0.3">
      <c r="A1822" s="6"/>
      <c r="B1822" s="5"/>
      <c r="C1822" s="169" t="e">
        <f>"Cosmetic Code: "&amp;VLOOKUP(E1801,INVENTORY!$A$2:$Q$92,15,FALSE)</f>
        <v>#N/A</v>
      </c>
      <c r="D1822" s="170"/>
      <c r="E1822" s="171"/>
      <c r="G1822" s="6"/>
      <c r="H1822" s="5"/>
      <c r="I1822" s="169" t="e">
        <f>"Cosmetic Code: "&amp;VLOOKUP(K1801,INVENTORY!$A$2:$Q$92,15,FALSE)</f>
        <v>#N/A</v>
      </c>
      <c r="J1822" s="170"/>
      <c r="K1822" s="171"/>
    </row>
    <row r="1823" spans="1:11" ht="15" customHeight="1" x14ac:dyDescent="0.25">
      <c r="A1823" s="6"/>
      <c r="B1823" s="5"/>
      <c r="C1823" s="15"/>
      <c r="D1823" s="16"/>
      <c r="E1823" s="17"/>
      <c r="G1823" s="6"/>
      <c r="H1823" s="5"/>
      <c r="I1823" s="15"/>
      <c r="J1823" s="16"/>
      <c r="K1823" s="17"/>
    </row>
    <row r="1824" spans="1:11" ht="15" customHeight="1" x14ac:dyDescent="0.25">
      <c r="A1824" s="4" t="s">
        <v>3</v>
      </c>
      <c r="B1824" s="14" t="s">
        <v>2</v>
      </c>
      <c r="C1824" s="15"/>
      <c r="D1824" s="16"/>
      <c r="E1824" s="17"/>
      <c r="G1824" s="4" t="s">
        <v>3</v>
      </c>
      <c r="H1824" s="14" t="s">
        <v>2</v>
      </c>
      <c r="I1824" s="15"/>
      <c r="J1824" s="16"/>
      <c r="K1824" s="17"/>
    </row>
    <row r="1825" spans="1:11" ht="15.75" customHeight="1" thickBot="1" x14ac:dyDescent="0.3">
      <c r="A1825" s="12" t="s">
        <v>1</v>
      </c>
      <c r="B1825" s="13" t="s">
        <v>1</v>
      </c>
      <c r="C1825" s="18"/>
      <c r="D1825" s="19"/>
      <c r="E1825" s="20"/>
      <c r="G1825" s="12" t="s">
        <v>1</v>
      </c>
      <c r="H1825" s="13" t="s">
        <v>1</v>
      </c>
      <c r="I1825" s="18"/>
      <c r="J1825" s="19"/>
      <c r="K1825" s="20"/>
    </row>
    <row r="1826" spans="1:11" ht="15.75" thickBot="1" x14ac:dyDescent="0.3">
      <c r="A1826" s="3" t="s">
        <v>0</v>
      </c>
      <c r="B1826" s="2" t="s">
        <v>0</v>
      </c>
      <c r="C1826" s="1"/>
      <c r="D1826" s="172" t="s">
        <v>119</v>
      </c>
      <c r="E1826" s="173"/>
      <c r="G1826" s="3" t="s">
        <v>0</v>
      </c>
      <c r="H1826" s="2" t="s">
        <v>0</v>
      </c>
      <c r="I1826" s="1"/>
      <c r="J1826" s="172" t="s">
        <v>119</v>
      </c>
      <c r="K1826" s="173"/>
    </row>
    <row r="1827" spans="1:11" ht="47.25" customHeight="1" thickBot="1" x14ac:dyDescent="0.3"/>
    <row r="1828" spans="1:11" ht="15" customHeight="1" x14ac:dyDescent="0.25">
      <c r="A1828" s="176" t="s">
        <v>105</v>
      </c>
      <c r="B1828" s="177"/>
      <c r="C1828" s="177"/>
      <c r="D1828" s="177"/>
      <c r="E1828" s="178"/>
      <c r="G1828" s="176" t="s">
        <v>105</v>
      </c>
      <c r="H1828" s="177"/>
      <c r="I1828" s="177"/>
      <c r="J1828" s="177"/>
      <c r="K1828" s="178"/>
    </row>
    <row r="1829" spans="1:11" ht="15.75" customHeight="1" thickBot="1" x14ac:dyDescent="0.3">
      <c r="A1829" s="179"/>
      <c r="B1829" s="180"/>
      <c r="C1829" s="180"/>
      <c r="D1829" s="180"/>
      <c r="E1829" s="181"/>
      <c r="G1829" s="179"/>
      <c r="H1829" s="180"/>
      <c r="I1829" s="180"/>
      <c r="J1829" s="180"/>
      <c r="K1829" s="181"/>
    </row>
    <row r="1830" spans="1:11" ht="15.75" customHeight="1" thickBot="1" x14ac:dyDescent="0.3">
      <c r="A1830" s="11"/>
      <c r="B1830" s="10"/>
      <c r="C1830" s="10"/>
      <c r="D1830" s="33" t="s">
        <v>42</v>
      </c>
      <c r="E1830" s="42">
        <f>'Data-PULLDOWNS'!$B$3*2+E1801</f>
        <v>34</v>
      </c>
      <c r="G1830" s="11"/>
      <c r="H1830" s="10"/>
      <c r="I1830" s="10"/>
      <c r="J1830" s="33" t="s">
        <v>42</v>
      </c>
      <c r="K1830" s="42">
        <f>'Data-PULLDOWNS'!$B$3*3+E1801</f>
        <v>35</v>
      </c>
    </row>
    <row r="1831" spans="1:11" ht="19.5" customHeight="1" x14ac:dyDescent="0.25">
      <c r="A1831" s="34" t="s">
        <v>11</v>
      </c>
      <c r="B1831" s="35" t="s">
        <v>15</v>
      </c>
      <c r="C1831" s="36" t="s">
        <v>12</v>
      </c>
      <c r="D1831" s="37">
        <f ca="1">NOW()</f>
        <v>45945.548046875003</v>
      </c>
      <c r="E1831" s="38"/>
      <c r="G1831" s="34" t="s">
        <v>11</v>
      </c>
      <c r="H1831" s="35" t="s">
        <v>15</v>
      </c>
      <c r="I1831" s="36" t="s">
        <v>12</v>
      </c>
      <c r="J1831" s="37">
        <f ca="1">NOW()</f>
        <v>45945.548046875003</v>
      </c>
      <c r="K1831" s="38"/>
    </row>
    <row r="1832" spans="1:11" ht="15.95" customHeight="1" x14ac:dyDescent="0.25">
      <c r="A1832" s="34" t="s">
        <v>39</v>
      </c>
      <c r="B1832" s="35" t="s">
        <v>103</v>
      </c>
      <c r="C1832" s="39" t="s">
        <v>38</v>
      </c>
      <c r="D1832" s="40" t="e">
        <f>VLOOKUP(E1830,INVENTORY!$A$2:$N$92,10,FALSE)</f>
        <v>#N/A</v>
      </c>
      <c r="E1832" s="38"/>
      <c r="G1832" s="34" t="s">
        <v>39</v>
      </c>
      <c r="H1832" s="35" t="s">
        <v>103</v>
      </c>
      <c r="I1832" s="39" t="s">
        <v>38</v>
      </c>
      <c r="J1832" s="40" t="e">
        <f>VLOOKUP(K1830,INVENTORY!$A$2:$N$92,10,FALSE)</f>
        <v>#N/A</v>
      </c>
      <c r="K1832" s="38"/>
    </row>
    <row r="1833" spans="1:11" ht="15.95" customHeight="1" x14ac:dyDescent="0.25">
      <c r="A1833" s="34" t="str">
        <f>"Make: "</f>
        <v xml:space="preserve">Make: </v>
      </c>
      <c r="B1833" s="35" t="e">
        <f>VLOOKUP(E1830,INVENTORY!$A$2:$N$92,2,FALSE)</f>
        <v>#N/A</v>
      </c>
      <c r="C1833" s="36" t="str">
        <f>"Model: "</f>
        <v xml:space="preserve">Model: </v>
      </c>
      <c r="D1833" s="40" t="e">
        <f>VLOOKUP(E1830,INVENTORY!$A$2:$N$92,3,FALSE)</f>
        <v>#N/A</v>
      </c>
      <c r="E1833" s="38"/>
      <c r="G1833" s="34" t="str">
        <f>"Make: "</f>
        <v xml:space="preserve">Make: </v>
      </c>
      <c r="H1833" s="35" t="e">
        <f>VLOOKUP(K1830,INVENTORY!$A$2:$N$92,2,FALSE)</f>
        <v>#N/A</v>
      </c>
      <c r="I1833" s="36" t="str">
        <f>"Model: "</f>
        <v xml:space="preserve">Model: </v>
      </c>
      <c r="J1833" s="40" t="e">
        <f>VLOOKUP(K1830,INVENTORY!$A$2:$N$92,3,FALSE)</f>
        <v>#N/A</v>
      </c>
      <c r="K1833" s="38"/>
    </row>
    <row r="1834" spans="1:11" ht="15.95" customHeight="1" x14ac:dyDescent="0.25">
      <c r="A1834" s="34" t="str">
        <f>"CPU/Speed: "</f>
        <v xml:space="preserve">CPU/Speed: </v>
      </c>
      <c r="B1834" s="35" t="e">
        <f>VLOOKUP(E1830,INVENTORY!$A$2:$N$92,4,FALSE)&amp;" / "&amp;VLOOKUP(E1830,INVENTORY!$A$2:$N$92,5,FALSE)&amp;"GHz"</f>
        <v>#N/A</v>
      </c>
      <c r="C1834" s="36"/>
      <c r="D1834" s="36" t="str">
        <f>"Memory: "</f>
        <v xml:space="preserve">Memory: </v>
      </c>
      <c r="E1834" s="71" t="e">
        <f>VLOOKUP(E1830,INVENTORY!$A$2:$N$92,6,FALSE)</f>
        <v>#N/A</v>
      </c>
      <c r="G1834" s="34" t="str">
        <f>"CPU/Speed: "</f>
        <v xml:space="preserve">CPU/Speed: </v>
      </c>
      <c r="H1834" s="35" t="e">
        <f>VLOOKUP(K1830,INVENTORY!$A$2:$N$92,4,FALSE)&amp;" / "&amp;VLOOKUP(K1830,INVENTORY!$A$2:$N$92,5,FALSE)&amp;"GHz"</f>
        <v>#N/A</v>
      </c>
      <c r="I1834" s="36"/>
      <c r="J1834" s="36" t="str">
        <f>"Memory: "</f>
        <v xml:space="preserve">Memory: </v>
      </c>
      <c r="K1834" s="71" t="e">
        <f>VLOOKUP(K1830,INVENTORY!$A$2:$N$92,6,FALSE)</f>
        <v>#N/A</v>
      </c>
    </row>
    <row r="1835" spans="1:11" ht="6.95" customHeight="1" x14ac:dyDescent="0.25">
      <c r="A1835" s="6"/>
      <c r="B1835" s="5"/>
      <c r="C1835" s="5"/>
      <c r="D1835" s="5"/>
      <c r="E1835" s="7"/>
      <c r="G1835" s="6"/>
      <c r="H1835" s="5"/>
      <c r="I1835" s="5"/>
      <c r="J1835" s="5"/>
      <c r="K1835" s="7"/>
    </row>
    <row r="1836" spans="1:11" x14ac:dyDescent="0.25">
      <c r="A1836" s="182" t="s">
        <v>10</v>
      </c>
      <c r="B1836" s="183"/>
      <c r="C1836" s="83" t="s">
        <v>1</v>
      </c>
      <c r="D1836" s="83" t="s">
        <v>9</v>
      </c>
      <c r="E1836" s="68" t="s">
        <v>8</v>
      </c>
      <c r="G1836" s="182" t="s">
        <v>10</v>
      </c>
      <c r="H1836" s="183"/>
      <c r="I1836" s="83" t="s">
        <v>1</v>
      </c>
      <c r="J1836" s="83" t="s">
        <v>9</v>
      </c>
      <c r="K1836" s="68" t="s">
        <v>8</v>
      </c>
    </row>
    <row r="1837" spans="1:11" x14ac:dyDescent="0.25">
      <c r="A1837" s="174" t="s">
        <v>96</v>
      </c>
      <c r="B1837" s="175"/>
      <c r="C1837" s="82" t="s">
        <v>13</v>
      </c>
      <c r="D1837" s="9"/>
      <c r="E1837" s="8"/>
      <c r="G1837" s="174" t="s">
        <v>96</v>
      </c>
      <c r="H1837" s="175"/>
      <c r="I1837" s="82" t="s">
        <v>13</v>
      </c>
      <c r="J1837" s="9"/>
      <c r="K1837" s="8"/>
    </row>
    <row r="1838" spans="1:11" x14ac:dyDescent="0.25">
      <c r="A1838" s="174" t="s">
        <v>98</v>
      </c>
      <c r="B1838" s="175"/>
      <c r="C1838" s="82" t="s">
        <v>13</v>
      </c>
      <c r="D1838" s="9"/>
      <c r="E1838" s="8"/>
      <c r="G1838" s="174" t="s">
        <v>98</v>
      </c>
      <c r="H1838" s="175"/>
      <c r="I1838" s="82" t="s">
        <v>13</v>
      </c>
      <c r="J1838" s="9"/>
      <c r="K1838" s="8"/>
    </row>
    <row r="1839" spans="1:11" x14ac:dyDescent="0.25">
      <c r="A1839" s="174" t="s">
        <v>97</v>
      </c>
      <c r="B1839" s="175"/>
      <c r="C1839" s="82" t="s">
        <v>13</v>
      </c>
      <c r="D1839" s="9"/>
      <c r="E1839" s="8"/>
      <c r="G1839" s="174" t="s">
        <v>97</v>
      </c>
      <c r="H1839" s="175"/>
      <c r="I1839" s="82" t="s">
        <v>13</v>
      </c>
      <c r="J1839" s="9"/>
      <c r="K1839" s="8"/>
    </row>
    <row r="1840" spans="1:11" x14ac:dyDescent="0.25">
      <c r="A1840" s="174" t="s">
        <v>7</v>
      </c>
      <c r="B1840" s="175"/>
      <c r="C1840" s="82" t="s">
        <v>13</v>
      </c>
      <c r="D1840" s="9"/>
      <c r="E1840" s="8"/>
      <c r="G1840" s="174" t="s">
        <v>7</v>
      </c>
      <c r="H1840" s="175"/>
      <c r="I1840" s="82" t="s">
        <v>13</v>
      </c>
      <c r="J1840" s="9"/>
      <c r="K1840" s="8"/>
    </row>
    <row r="1841" spans="1:11" x14ac:dyDescent="0.25">
      <c r="A1841" s="174" t="s">
        <v>99</v>
      </c>
      <c r="B1841" s="175"/>
      <c r="C1841" s="82" t="s">
        <v>13</v>
      </c>
      <c r="D1841" s="9"/>
      <c r="E1841" s="8"/>
      <c r="G1841" s="174" t="s">
        <v>99</v>
      </c>
      <c r="H1841" s="175"/>
      <c r="I1841" s="82" t="s">
        <v>13</v>
      </c>
      <c r="J1841" s="9"/>
      <c r="K1841" s="8"/>
    </row>
    <row r="1842" spans="1:11" x14ac:dyDescent="0.25">
      <c r="A1842" s="174" t="s">
        <v>6</v>
      </c>
      <c r="B1842" s="175"/>
      <c r="C1842" s="82" t="s">
        <v>13</v>
      </c>
      <c r="D1842" s="9"/>
      <c r="E1842" s="8"/>
      <c r="G1842" s="174" t="s">
        <v>6</v>
      </c>
      <c r="H1842" s="175"/>
      <c r="I1842" s="82" t="s">
        <v>13</v>
      </c>
      <c r="J1842" s="9"/>
      <c r="K1842" s="8"/>
    </row>
    <row r="1843" spans="1:11" x14ac:dyDescent="0.25">
      <c r="A1843" s="174"/>
      <c r="B1843" s="175"/>
      <c r="C1843" s="82"/>
      <c r="D1843" s="9"/>
      <c r="E1843" s="8"/>
      <c r="G1843" s="174"/>
      <c r="H1843" s="175"/>
      <c r="I1843" s="82"/>
      <c r="J1843" s="9"/>
      <c r="K1843" s="8"/>
    </row>
    <row r="1844" spans="1:11" x14ac:dyDescent="0.25">
      <c r="A1844" s="174"/>
      <c r="B1844" s="175"/>
      <c r="C1844" s="82"/>
      <c r="D1844" s="9"/>
      <c r="E1844" s="8"/>
      <c r="G1844" s="174"/>
      <c r="H1844" s="175"/>
      <c r="I1844" s="82"/>
      <c r="J1844" s="9"/>
      <c r="K1844" s="8"/>
    </row>
    <row r="1845" spans="1:11" ht="15.75" thickBot="1" x14ac:dyDescent="0.3">
      <c r="A1845" s="163" t="s">
        <v>14</v>
      </c>
      <c r="B1845" s="164"/>
      <c r="C1845" s="164"/>
      <c r="D1845" s="164"/>
      <c r="E1845" s="165"/>
      <c r="G1845" s="163" t="s">
        <v>14</v>
      </c>
      <c r="H1845" s="164"/>
      <c r="I1845" s="164"/>
      <c r="J1845" s="164"/>
      <c r="K1845" s="165"/>
    </row>
    <row r="1846" spans="1:11" ht="21.75" customHeight="1" x14ac:dyDescent="0.25">
      <c r="A1846" s="69" t="s">
        <v>101</v>
      </c>
      <c r="B1846" s="69" t="s">
        <v>5</v>
      </c>
      <c r="C1846" s="69" t="s">
        <v>100</v>
      </c>
      <c r="D1846" s="69" t="s">
        <v>108</v>
      </c>
      <c r="E1846" s="69" t="s">
        <v>95</v>
      </c>
      <c r="G1846" s="69" t="s">
        <v>101</v>
      </c>
      <c r="H1846" s="69" t="s">
        <v>5</v>
      </c>
      <c r="I1846" s="69" t="s">
        <v>100</v>
      </c>
      <c r="J1846" s="69" t="s">
        <v>108</v>
      </c>
      <c r="K1846" s="69" t="s">
        <v>95</v>
      </c>
    </row>
    <row r="1847" spans="1:11" ht="15.75" thickBot="1" x14ac:dyDescent="0.3">
      <c r="A1847" s="70"/>
      <c r="B1847" s="70"/>
      <c r="C1847" s="70" t="e">
        <f>VLOOKUP(E1830,INVENTORY!$A$2:$N$92,7,FALSE)</f>
        <v>#N/A</v>
      </c>
      <c r="D1847" s="70" t="e">
        <f>VLOOKUP(E1830,INVENTORY!$A$2:$N$92,8,FALSE)</f>
        <v>#N/A</v>
      </c>
      <c r="E1847" s="70" t="e">
        <f>VLOOKUP(E1830,INVENTORY!$A$2:$N$92,9,FALSE)</f>
        <v>#N/A</v>
      </c>
      <c r="G1847" s="70"/>
      <c r="H1847" s="70"/>
      <c r="I1847" s="70" t="e">
        <f>VLOOKUP(K1830,INVENTORY!$A$2:$N$92,7,FALSE)</f>
        <v>#N/A</v>
      </c>
      <c r="J1847" s="70" t="e">
        <f>VLOOKUP(K1830,INVENTORY!$A$2:$N$92,8,FALSE)</f>
        <v>#N/A</v>
      </c>
      <c r="K1847" s="70" t="e">
        <f>VLOOKUP(K1830,INVENTORY!$A$2:$N$92,9,FALSE)</f>
        <v>#N/A</v>
      </c>
    </row>
    <row r="1848" spans="1:11" ht="15.75" thickBot="1" x14ac:dyDescent="0.3">
      <c r="A1848" s="6"/>
      <c r="B1848" s="5"/>
      <c r="C1848" s="5"/>
      <c r="D1848" s="5"/>
      <c r="E1848" s="7"/>
      <c r="G1848" s="6"/>
      <c r="H1848" s="5"/>
      <c r="I1848" s="5"/>
      <c r="J1848" s="5"/>
      <c r="K1848" s="7"/>
    </row>
    <row r="1849" spans="1:11" ht="18" customHeight="1" thickBot="1" x14ac:dyDescent="0.3">
      <c r="A1849" s="6" t="s">
        <v>4</v>
      </c>
      <c r="B1849" s="5"/>
      <c r="C1849" s="166" t="e">
        <f>"Function Code: "&amp;VLOOKUP(E1830,INVENTORY!$A$2:$Q$92,14,FALSE)</f>
        <v>#N/A</v>
      </c>
      <c r="D1849" s="167"/>
      <c r="E1849" s="168"/>
      <c r="G1849" s="6" t="s">
        <v>4</v>
      </c>
      <c r="H1849" s="5"/>
      <c r="I1849" s="166" t="e">
        <f>"Function Code: "&amp;VLOOKUP(K1830,INVENTORY!$A$2:$Q$92,14,FALSE)</f>
        <v>#N/A</v>
      </c>
      <c r="J1849" s="167"/>
      <c r="K1849" s="168"/>
    </row>
    <row r="1850" spans="1:11" ht="15" customHeight="1" thickBot="1" x14ac:dyDescent="0.3">
      <c r="A1850" s="6"/>
      <c r="B1850" s="5"/>
      <c r="C1850" s="169"/>
      <c r="D1850" s="170"/>
      <c r="E1850" s="171"/>
      <c r="G1850" s="6"/>
      <c r="H1850" s="5"/>
      <c r="I1850" s="169"/>
      <c r="J1850" s="170"/>
      <c r="K1850" s="171"/>
    </row>
    <row r="1851" spans="1:11" ht="15" customHeight="1" thickBot="1" x14ac:dyDescent="0.3">
      <c r="A1851" s="6"/>
      <c r="B1851" s="5"/>
      <c r="C1851" s="169" t="e">
        <f>"Cosmetic Code: "&amp;VLOOKUP(E1830,INVENTORY!$A$2:$Q$92,15,FALSE)</f>
        <v>#N/A</v>
      </c>
      <c r="D1851" s="170"/>
      <c r="E1851" s="171"/>
      <c r="G1851" s="6"/>
      <c r="H1851" s="5"/>
      <c r="I1851" s="169" t="e">
        <f>"Cosmetic Code: "&amp;VLOOKUP(K1830,INVENTORY!$A$2:$Q$92,15,FALSE)</f>
        <v>#N/A</v>
      </c>
      <c r="J1851" s="170"/>
      <c r="K1851" s="171"/>
    </row>
    <row r="1852" spans="1:11" ht="15" customHeight="1" x14ac:dyDescent="0.25">
      <c r="A1852" s="6"/>
      <c r="B1852" s="5"/>
      <c r="C1852" s="15"/>
      <c r="D1852" s="16"/>
      <c r="E1852" s="17"/>
      <c r="G1852" s="6"/>
      <c r="H1852" s="5"/>
      <c r="I1852" s="15"/>
      <c r="J1852" s="16"/>
      <c r="K1852" s="17"/>
    </row>
    <row r="1853" spans="1:11" ht="15" customHeight="1" x14ac:dyDescent="0.25">
      <c r="A1853" s="4" t="s">
        <v>3</v>
      </c>
      <c r="B1853" s="14" t="s">
        <v>2</v>
      </c>
      <c r="C1853" s="15"/>
      <c r="D1853" s="16"/>
      <c r="E1853" s="17"/>
      <c r="G1853" s="4" t="s">
        <v>3</v>
      </c>
      <c r="H1853" s="14" t="s">
        <v>2</v>
      </c>
      <c r="I1853" s="15"/>
      <c r="J1853" s="16"/>
      <c r="K1853" s="17"/>
    </row>
    <row r="1854" spans="1:11" ht="15.75" customHeight="1" thickBot="1" x14ac:dyDescent="0.3">
      <c r="A1854" s="12" t="s">
        <v>1</v>
      </c>
      <c r="B1854" s="13" t="s">
        <v>1</v>
      </c>
      <c r="C1854" s="18"/>
      <c r="D1854" s="19"/>
      <c r="E1854" s="20"/>
      <c r="G1854" s="12" t="s">
        <v>1</v>
      </c>
      <c r="H1854" s="13" t="s">
        <v>1</v>
      </c>
      <c r="I1854" s="18"/>
      <c r="J1854" s="19"/>
      <c r="K1854" s="20"/>
    </row>
    <row r="1855" spans="1:11" ht="15.75" thickBot="1" x14ac:dyDescent="0.3">
      <c r="A1855" s="3" t="s">
        <v>0</v>
      </c>
      <c r="B1855" s="2" t="s">
        <v>0</v>
      </c>
      <c r="C1855" s="1"/>
      <c r="D1855" s="172" t="s">
        <v>119</v>
      </c>
      <c r="E1855" s="173"/>
      <c r="G1855" s="3" t="s">
        <v>0</v>
      </c>
      <c r="H1855" s="2" t="s">
        <v>0</v>
      </c>
      <c r="I1855" s="1"/>
      <c r="J1855" s="172" t="s">
        <v>119</v>
      </c>
      <c r="K1855" s="173"/>
    </row>
    <row r="1856" spans="1:11" ht="15.75" thickBot="1" x14ac:dyDescent="0.3"/>
    <row r="1857" spans="1:11" ht="15" customHeight="1" x14ac:dyDescent="0.25">
      <c r="A1857" s="176" t="s">
        <v>105</v>
      </c>
      <c r="B1857" s="177"/>
      <c r="C1857" s="177"/>
      <c r="D1857" s="177"/>
      <c r="E1857" s="178"/>
      <c r="G1857" s="176" t="s">
        <v>105</v>
      </c>
      <c r="H1857" s="177"/>
      <c r="I1857" s="177"/>
      <c r="J1857" s="177"/>
      <c r="K1857" s="178"/>
    </row>
    <row r="1858" spans="1:11" ht="15.75" customHeight="1" thickBot="1" x14ac:dyDescent="0.3">
      <c r="A1858" s="179"/>
      <c r="B1858" s="180"/>
      <c r="C1858" s="180"/>
      <c r="D1858" s="180"/>
      <c r="E1858" s="181"/>
      <c r="G1858" s="179"/>
      <c r="H1858" s="180"/>
      <c r="I1858" s="180"/>
      <c r="J1858" s="180"/>
      <c r="K1858" s="181"/>
    </row>
    <row r="1859" spans="1:11" ht="15.75" customHeight="1" thickBot="1" x14ac:dyDescent="0.3">
      <c r="A1859" s="11"/>
      <c r="B1859" s="10"/>
      <c r="C1859" s="10"/>
      <c r="D1859" s="33" t="s">
        <v>42</v>
      </c>
      <c r="E1859" s="42">
        <f>E1801+1</f>
        <v>33</v>
      </c>
      <c r="G1859" s="11"/>
      <c r="H1859" s="10"/>
      <c r="I1859" s="10"/>
      <c r="J1859" s="33" t="s">
        <v>42</v>
      </c>
      <c r="K1859" s="42">
        <f>'Data-PULLDOWNS'!$B$3+E1859</f>
        <v>34</v>
      </c>
    </row>
    <row r="1860" spans="1:11" ht="19.5" customHeight="1" x14ac:dyDescent="0.25">
      <c r="A1860" s="34" t="s">
        <v>11</v>
      </c>
      <c r="B1860" s="35" t="s">
        <v>15</v>
      </c>
      <c r="C1860" s="36" t="s">
        <v>12</v>
      </c>
      <c r="D1860" s="37">
        <f ca="1">NOW()</f>
        <v>45945.548046875003</v>
      </c>
      <c r="E1860" s="38"/>
      <c r="G1860" s="34" t="s">
        <v>11</v>
      </c>
      <c r="H1860" s="35" t="s">
        <v>15</v>
      </c>
      <c r="I1860" s="36" t="s">
        <v>12</v>
      </c>
      <c r="J1860" s="37">
        <f ca="1">NOW()</f>
        <v>45945.548046875003</v>
      </c>
      <c r="K1860" s="38"/>
    </row>
    <row r="1861" spans="1:11" ht="15.95" customHeight="1" x14ac:dyDescent="0.25">
      <c r="A1861" s="34" t="s">
        <v>39</v>
      </c>
      <c r="B1861" s="35" t="s">
        <v>103</v>
      </c>
      <c r="C1861" s="39" t="s">
        <v>38</v>
      </c>
      <c r="D1861" s="40" t="e">
        <f>VLOOKUP(E1859,INVENTORY!$A$2:$N$92,10,FALSE)</f>
        <v>#N/A</v>
      </c>
      <c r="E1861" s="38"/>
      <c r="G1861" s="34" t="s">
        <v>39</v>
      </c>
      <c r="H1861" s="35" t="s">
        <v>103</v>
      </c>
      <c r="I1861" s="39" t="s">
        <v>38</v>
      </c>
      <c r="J1861" s="40" t="e">
        <f>VLOOKUP(K1859,INVENTORY!$A$2:$N$92,10,FALSE)</f>
        <v>#N/A</v>
      </c>
      <c r="K1861" s="38"/>
    </row>
    <row r="1862" spans="1:11" ht="15.95" customHeight="1" x14ac:dyDescent="0.25">
      <c r="A1862" s="34" t="str">
        <f>"Make: "</f>
        <v xml:space="preserve">Make: </v>
      </c>
      <c r="B1862" s="35" t="e">
        <f>VLOOKUP(E1859,INVENTORY!$A$2:$N$92,2,FALSE)</f>
        <v>#N/A</v>
      </c>
      <c r="C1862" s="36" t="str">
        <f>"Model: "</f>
        <v xml:space="preserve">Model: </v>
      </c>
      <c r="D1862" s="40" t="e">
        <f>VLOOKUP(E1859,INVENTORY!$A$2:$N$92,3,FALSE)</f>
        <v>#N/A</v>
      </c>
      <c r="E1862" s="38"/>
      <c r="G1862" s="34" t="str">
        <f>"Make: "</f>
        <v xml:space="preserve">Make: </v>
      </c>
      <c r="H1862" s="35" t="e">
        <f>VLOOKUP(K1859,INVENTORY!$A$2:$N$92,2,FALSE)</f>
        <v>#N/A</v>
      </c>
      <c r="I1862" s="36" t="str">
        <f>"Model: "</f>
        <v xml:space="preserve">Model: </v>
      </c>
      <c r="J1862" s="40" t="e">
        <f>VLOOKUP(K1859,INVENTORY!$A$2:$N$92,3,FALSE)</f>
        <v>#N/A</v>
      </c>
      <c r="K1862" s="38"/>
    </row>
    <row r="1863" spans="1:11" ht="15.95" customHeight="1" x14ac:dyDescent="0.25">
      <c r="A1863" s="34" t="str">
        <f>"CPU/Speed: "</f>
        <v xml:space="preserve">CPU/Speed: </v>
      </c>
      <c r="B1863" s="35" t="e">
        <f>VLOOKUP(E1859,INVENTORY!$A$2:$N$92,4,FALSE)&amp;" / "&amp;VLOOKUP(E1859,INVENTORY!$A$2:$N$92,5,FALSE)&amp;"GHz"</f>
        <v>#N/A</v>
      </c>
      <c r="C1863" s="36"/>
      <c r="D1863" s="36" t="str">
        <f>"Memory: "</f>
        <v xml:space="preserve">Memory: </v>
      </c>
      <c r="E1863" s="41" t="e">
        <f>VLOOKUP(E1859,INVENTORY!$A$2:$N$92,6,FALSE)</f>
        <v>#N/A</v>
      </c>
      <c r="G1863" s="34" t="str">
        <f>"CPU/Speed: "</f>
        <v xml:space="preserve">CPU/Speed: </v>
      </c>
      <c r="H1863" s="35" t="e">
        <f>VLOOKUP(K1859,INVENTORY!$A$2:$N$92,4,FALSE)&amp;" / "&amp;VLOOKUP(K1859,INVENTORY!$A$2:$N$92,5,FALSE)&amp;"GHz"</f>
        <v>#N/A</v>
      </c>
      <c r="I1863" s="36"/>
      <c r="J1863" s="36" t="str">
        <f>"Memory: "</f>
        <v xml:space="preserve">Memory: </v>
      </c>
      <c r="K1863" s="71" t="e">
        <f>VLOOKUP(K1859,INVENTORY!$A$2:$N$92,6,FALSE)</f>
        <v>#N/A</v>
      </c>
    </row>
    <row r="1864" spans="1:11" ht="6.95" customHeight="1" x14ac:dyDescent="0.25">
      <c r="A1864" s="6"/>
      <c r="B1864" s="5"/>
      <c r="C1864" s="5"/>
      <c r="D1864" s="5"/>
      <c r="E1864" s="7"/>
      <c r="G1864" s="6"/>
      <c r="H1864" s="5"/>
      <c r="I1864" s="5"/>
      <c r="J1864" s="5"/>
      <c r="K1864" s="7"/>
    </row>
    <row r="1865" spans="1:11" x14ac:dyDescent="0.25">
      <c r="A1865" s="182" t="s">
        <v>10</v>
      </c>
      <c r="B1865" s="183"/>
      <c r="C1865" s="83" t="s">
        <v>1</v>
      </c>
      <c r="D1865" s="83" t="s">
        <v>9</v>
      </c>
      <c r="E1865" s="68" t="s">
        <v>8</v>
      </c>
      <c r="G1865" s="182" t="s">
        <v>10</v>
      </c>
      <c r="H1865" s="183"/>
      <c r="I1865" s="83" t="s">
        <v>1</v>
      </c>
      <c r="J1865" s="83" t="s">
        <v>9</v>
      </c>
      <c r="K1865" s="68" t="s">
        <v>8</v>
      </c>
    </row>
    <row r="1866" spans="1:11" x14ac:dyDescent="0.25">
      <c r="A1866" s="174" t="s">
        <v>96</v>
      </c>
      <c r="B1866" s="175"/>
      <c r="C1866" s="82" t="s">
        <v>13</v>
      </c>
      <c r="D1866" s="9"/>
      <c r="E1866" s="8"/>
      <c r="G1866" s="174" t="s">
        <v>96</v>
      </c>
      <c r="H1866" s="175"/>
      <c r="I1866" s="82" t="s">
        <v>13</v>
      </c>
      <c r="J1866" s="9"/>
      <c r="K1866" s="8"/>
    </row>
    <row r="1867" spans="1:11" x14ac:dyDescent="0.25">
      <c r="A1867" s="174" t="s">
        <v>98</v>
      </c>
      <c r="B1867" s="175"/>
      <c r="C1867" s="82" t="s">
        <v>13</v>
      </c>
      <c r="D1867" s="9"/>
      <c r="E1867" s="8"/>
      <c r="G1867" s="174" t="s">
        <v>98</v>
      </c>
      <c r="H1867" s="175"/>
      <c r="I1867" s="82" t="s">
        <v>13</v>
      </c>
      <c r="J1867" s="9"/>
      <c r="K1867" s="8"/>
    </row>
    <row r="1868" spans="1:11" x14ac:dyDescent="0.25">
      <c r="A1868" s="174" t="s">
        <v>97</v>
      </c>
      <c r="B1868" s="175"/>
      <c r="C1868" s="82" t="s">
        <v>13</v>
      </c>
      <c r="D1868" s="9"/>
      <c r="E1868" s="8"/>
      <c r="G1868" s="174" t="s">
        <v>97</v>
      </c>
      <c r="H1868" s="175"/>
      <c r="I1868" s="82" t="s">
        <v>13</v>
      </c>
      <c r="J1868" s="9"/>
      <c r="K1868" s="8"/>
    </row>
    <row r="1869" spans="1:11" x14ac:dyDescent="0.25">
      <c r="A1869" s="174" t="s">
        <v>7</v>
      </c>
      <c r="B1869" s="175"/>
      <c r="C1869" s="82" t="s">
        <v>13</v>
      </c>
      <c r="D1869" s="9"/>
      <c r="E1869" s="8"/>
      <c r="G1869" s="174" t="s">
        <v>7</v>
      </c>
      <c r="H1869" s="175"/>
      <c r="I1869" s="82" t="s">
        <v>13</v>
      </c>
      <c r="J1869" s="9"/>
      <c r="K1869" s="8"/>
    </row>
    <row r="1870" spans="1:11" x14ac:dyDescent="0.25">
      <c r="A1870" s="174" t="s">
        <v>99</v>
      </c>
      <c r="B1870" s="175"/>
      <c r="C1870" s="82" t="s">
        <v>13</v>
      </c>
      <c r="D1870" s="9"/>
      <c r="E1870" s="8"/>
      <c r="G1870" s="174" t="s">
        <v>99</v>
      </c>
      <c r="H1870" s="175"/>
      <c r="I1870" s="82" t="s">
        <v>13</v>
      </c>
      <c r="J1870" s="9"/>
      <c r="K1870" s="8"/>
    </row>
    <row r="1871" spans="1:11" x14ac:dyDescent="0.25">
      <c r="A1871" s="174" t="s">
        <v>6</v>
      </c>
      <c r="B1871" s="175"/>
      <c r="C1871" s="82" t="s">
        <v>13</v>
      </c>
      <c r="D1871" s="9"/>
      <c r="E1871" s="8"/>
      <c r="G1871" s="174" t="s">
        <v>6</v>
      </c>
      <c r="H1871" s="175"/>
      <c r="I1871" s="82" t="s">
        <v>13</v>
      </c>
      <c r="J1871" s="9"/>
      <c r="K1871" s="8"/>
    </row>
    <row r="1872" spans="1:11" x14ac:dyDescent="0.25">
      <c r="A1872" s="174"/>
      <c r="B1872" s="175"/>
      <c r="C1872" s="82"/>
      <c r="D1872" s="9"/>
      <c r="E1872" s="8"/>
      <c r="G1872" s="174"/>
      <c r="H1872" s="175"/>
      <c r="I1872" s="82"/>
      <c r="J1872" s="9"/>
      <c r="K1872" s="8"/>
    </row>
    <row r="1873" spans="1:11" x14ac:dyDescent="0.25">
      <c r="A1873" s="174"/>
      <c r="B1873" s="175"/>
      <c r="C1873" s="82"/>
      <c r="D1873" s="9"/>
      <c r="E1873" s="8"/>
      <c r="G1873" s="174"/>
      <c r="H1873" s="175"/>
      <c r="I1873" s="82"/>
      <c r="J1873" s="9"/>
      <c r="K1873" s="8"/>
    </row>
    <row r="1874" spans="1:11" ht="15.75" thickBot="1" x14ac:dyDescent="0.3">
      <c r="A1874" s="163" t="s">
        <v>14</v>
      </c>
      <c r="B1874" s="164"/>
      <c r="C1874" s="164"/>
      <c r="D1874" s="164"/>
      <c r="E1874" s="165"/>
      <c r="G1874" s="163" t="s">
        <v>14</v>
      </c>
      <c r="H1874" s="164"/>
      <c r="I1874" s="164"/>
      <c r="J1874" s="164"/>
      <c r="K1874" s="165"/>
    </row>
    <row r="1875" spans="1:11" ht="21.75" customHeight="1" x14ac:dyDescent="0.25">
      <c r="A1875" s="69" t="s">
        <v>101</v>
      </c>
      <c r="B1875" s="69" t="s">
        <v>5</v>
      </c>
      <c r="C1875" s="69" t="s">
        <v>100</v>
      </c>
      <c r="D1875" s="69" t="s">
        <v>108</v>
      </c>
      <c r="E1875" s="69" t="s">
        <v>95</v>
      </c>
      <c r="G1875" s="69" t="s">
        <v>101</v>
      </c>
      <c r="H1875" s="69" t="s">
        <v>5</v>
      </c>
      <c r="I1875" s="69" t="s">
        <v>100</v>
      </c>
      <c r="J1875" s="69" t="s">
        <v>108</v>
      </c>
      <c r="K1875" s="69" t="s">
        <v>95</v>
      </c>
    </row>
    <row r="1876" spans="1:11" ht="15.75" thickBot="1" x14ac:dyDescent="0.3">
      <c r="A1876" s="70"/>
      <c r="B1876" s="70"/>
      <c r="C1876" s="70" t="e">
        <f>VLOOKUP(E1859,INVENTORY!$A$2:$N$92,7,FALSE)</f>
        <v>#N/A</v>
      </c>
      <c r="D1876" s="70" t="e">
        <f>VLOOKUP(E1859,INVENTORY!$A$2:$N$92,8,FALSE)</f>
        <v>#N/A</v>
      </c>
      <c r="E1876" s="70" t="e">
        <f>VLOOKUP(E1859,INVENTORY!$A$2:$N$92,9,FALSE)</f>
        <v>#N/A</v>
      </c>
      <c r="G1876" s="70"/>
      <c r="H1876" s="70"/>
      <c r="I1876" s="70" t="e">
        <f>VLOOKUP(K1859,INVENTORY!$A$2:$N$92,7,FALSE)</f>
        <v>#N/A</v>
      </c>
      <c r="J1876" s="70" t="e">
        <f>VLOOKUP(K1859,INVENTORY!$A$2:$N$92,8,FALSE)</f>
        <v>#N/A</v>
      </c>
      <c r="K1876" s="70" t="e">
        <f>VLOOKUP(K1859,INVENTORY!$A$2:$N$92,9,FALSE)</f>
        <v>#N/A</v>
      </c>
    </row>
    <row r="1877" spans="1:11" ht="15.75" thickBot="1" x14ac:dyDescent="0.3">
      <c r="A1877" s="6"/>
      <c r="B1877" s="5"/>
      <c r="C1877" s="5"/>
      <c r="D1877" s="5"/>
      <c r="E1877" s="7"/>
      <c r="G1877" s="6"/>
      <c r="H1877" s="5"/>
      <c r="I1877" s="5"/>
      <c r="J1877" s="5"/>
      <c r="K1877" s="7"/>
    </row>
    <row r="1878" spans="1:11" ht="18" customHeight="1" thickBot="1" x14ac:dyDescent="0.3">
      <c r="A1878" s="6" t="s">
        <v>4</v>
      </c>
      <c r="B1878" s="5"/>
      <c r="C1878" s="166" t="e">
        <f>"Function Code: "&amp;VLOOKUP(E1859,INVENTORY!$A$2:$Q$92,14,FALSE)</f>
        <v>#N/A</v>
      </c>
      <c r="D1878" s="167"/>
      <c r="E1878" s="168"/>
      <c r="G1878" s="6" t="s">
        <v>4</v>
      </c>
      <c r="H1878" s="5"/>
      <c r="I1878" s="166" t="e">
        <f>"Function Code: "&amp;VLOOKUP(K1859,INVENTORY!$A$2:$Q$92,14,FALSE)</f>
        <v>#N/A</v>
      </c>
      <c r="J1878" s="167"/>
      <c r="K1878" s="168"/>
    </row>
    <row r="1879" spans="1:11" ht="15" customHeight="1" thickBot="1" x14ac:dyDescent="0.3">
      <c r="A1879" s="6"/>
      <c r="B1879" s="5"/>
      <c r="C1879" s="169"/>
      <c r="D1879" s="170"/>
      <c r="E1879" s="171"/>
      <c r="G1879" s="6"/>
      <c r="H1879" s="5"/>
      <c r="I1879" s="169"/>
      <c r="J1879" s="170"/>
      <c r="K1879" s="171"/>
    </row>
    <row r="1880" spans="1:11" ht="15" customHeight="1" thickBot="1" x14ac:dyDescent="0.3">
      <c r="A1880" s="6"/>
      <c r="B1880" s="5"/>
      <c r="C1880" s="169" t="e">
        <f>"Cosmetic Code: "&amp;VLOOKUP(E1859,INVENTORY!$A$2:$Q$92,15,FALSE)</f>
        <v>#N/A</v>
      </c>
      <c r="D1880" s="170"/>
      <c r="E1880" s="171"/>
      <c r="G1880" s="6"/>
      <c r="H1880" s="5"/>
      <c r="I1880" s="169" t="e">
        <f>"Cosmetic Code: "&amp;VLOOKUP(K1859,INVENTORY!$A$2:$Q$92,15,FALSE)</f>
        <v>#N/A</v>
      </c>
      <c r="J1880" s="170"/>
      <c r="K1880" s="171"/>
    </row>
    <row r="1881" spans="1:11" ht="15" customHeight="1" x14ac:dyDescent="0.25">
      <c r="A1881" s="6"/>
      <c r="B1881" s="5"/>
      <c r="C1881" s="15"/>
      <c r="D1881" s="16"/>
      <c r="E1881" s="17"/>
      <c r="G1881" s="6"/>
      <c r="H1881" s="5"/>
      <c r="I1881" s="15"/>
      <c r="J1881" s="16"/>
      <c r="K1881" s="17"/>
    </row>
    <row r="1882" spans="1:11" ht="15" customHeight="1" x14ac:dyDescent="0.25">
      <c r="A1882" s="4" t="s">
        <v>3</v>
      </c>
      <c r="B1882" s="14" t="s">
        <v>2</v>
      </c>
      <c r="C1882" s="15"/>
      <c r="D1882" s="16"/>
      <c r="E1882" s="17"/>
      <c r="G1882" s="4" t="s">
        <v>3</v>
      </c>
      <c r="H1882" s="14" t="s">
        <v>2</v>
      </c>
      <c r="I1882" s="15"/>
      <c r="J1882" s="16"/>
      <c r="K1882" s="17"/>
    </row>
    <row r="1883" spans="1:11" ht="15.75" customHeight="1" thickBot="1" x14ac:dyDescent="0.3">
      <c r="A1883" s="12" t="s">
        <v>1</v>
      </c>
      <c r="B1883" s="13" t="s">
        <v>1</v>
      </c>
      <c r="C1883" s="18"/>
      <c r="D1883" s="19"/>
      <c r="E1883" s="20"/>
      <c r="G1883" s="12" t="s">
        <v>1</v>
      </c>
      <c r="H1883" s="13" t="s">
        <v>1</v>
      </c>
      <c r="I1883" s="18"/>
      <c r="J1883" s="19"/>
      <c r="K1883" s="20"/>
    </row>
    <row r="1884" spans="1:11" ht="15.75" thickBot="1" x14ac:dyDescent="0.3">
      <c r="A1884" s="3" t="s">
        <v>0</v>
      </c>
      <c r="B1884" s="2" t="s">
        <v>0</v>
      </c>
      <c r="C1884" s="1"/>
      <c r="D1884" s="172" t="s">
        <v>119</v>
      </c>
      <c r="E1884" s="173"/>
      <c r="G1884" s="3" t="s">
        <v>0</v>
      </c>
      <c r="H1884" s="2" t="s">
        <v>0</v>
      </c>
      <c r="I1884" s="1"/>
      <c r="J1884" s="172" t="s">
        <v>119</v>
      </c>
      <c r="K1884" s="173"/>
    </row>
    <row r="1885" spans="1:11" ht="47.25" customHeight="1" thickBot="1" x14ac:dyDescent="0.3"/>
    <row r="1886" spans="1:11" ht="15" customHeight="1" x14ac:dyDescent="0.25">
      <c r="A1886" s="176" t="s">
        <v>105</v>
      </c>
      <c r="B1886" s="177"/>
      <c r="C1886" s="177"/>
      <c r="D1886" s="177"/>
      <c r="E1886" s="178"/>
      <c r="G1886" s="176" t="s">
        <v>105</v>
      </c>
      <c r="H1886" s="177"/>
      <c r="I1886" s="177"/>
      <c r="J1886" s="177"/>
      <c r="K1886" s="178"/>
    </row>
    <row r="1887" spans="1:11" ht="15.75" customHeight="1" thickBot="1" x14ac:dyDescent="0.3">
      <c r="A1887" s="179"/>
      <c r="B1887" s="180"/>
      <c r="C1887" s="180"/>
      <c r="D1887" s="180"/>
      <c r="E1887" s="181"/>
      <c r="G1887" s="179"/>
      <c r="H1887" s="180"/>
      <c r="I1887" s="180"/>
      <c r="J1887" s="180"/>
      <c r="K1887" s="181"/>
    </row>
    <row r="1888" spans="1:11" ht="15.75" customHeight="1" thickBot="1" x14ac:dyDescent="0.3">
      <c r="A1888" s="11"/>
      <c r="B1888" s="10"/>
      <c r="C1888" s="10"/>
      <c r="D1888" s="33" t="s">
        <v>42</v>
      </c>
      <c r="E1888" s="42">
        <f>'Data-PULLDOWNS'!$B$3*2+E1859</f>
        <v>35</v>
      </c>
      <c r="G1888" s="11"/>
      <c r="H1888" s="10"/>
      <c r="I1888" s="10"/>
      <c r="J1888" s="33" t="s">
        <v>42</v>
      </c>
      <c r="K1888" s="42">
        <f>'Data-PULLDOWNS'!$B$3*3+E1859</f>
        <v>36</v>
      </c>
    </row>
    <row r="1889" spans="1:11" ht="19.5" customHeight="1" x14ac:dyDescent="0.25">
      <c r="A1889" s="34" t="s">
        <v>11</v>
      </c>
      <c r="B1889" s="35" t="s">
        <v>15</v>
      </c>
      <c r="C1889" s="36" t="s">
        <v>12</v>
      </c>
      <c r="D1889" s="37">
        <f ca="1">NOW()</f>
        <v>45945.548046875003</v>
      </c>
      <c r="E1889" s="38"/>
      <c r="G1889" s="34" t="s">
        <v>11</v>
      </c>
      <c r="H1889" s="35" t="s">
        <v>15</v>
      </c>
      <c r="I1889" s="36" t="s">
        <v>12</v>
      </c>
      <c r="J1889" s="37">
        <f ca="1">NOW()</f>
        <v>45945.548046875003</v>
      </c>
      <c r="K1889" s="38"/>
    </row>
    <row r="1890" spans="1:11" ht="15.95" customHeight="1" x14ac:dyDescent="0.25">
      <c r="A1890" s="34" t="s">
        <v>39</v>
      </c>
      <c r="B1890" s="35" t="s">
        <v>103</v>
      </c>
      <c r="C1890" s="39" t="s">
        <v>38</v>
      </c>
      <c r="D1890" s="40" t="e">
        <f>VLOOKUP(E1888,INVENTORY!$A$2:$N$92,10,FALSE)</f>
        <v>#N/A</v>
      </c>
      <c r="E1890" s="38"/>
      <c r="G1890" s="34" t="s">
        <v>39</v>
      </c>
      <c r="H1890" s="35" t="s">
        <v>103</v>
      </c>
      <c r="I1890" s="39" t="s">
        <v>38</v>
      </c>
      <c r="J1890" s="40" t="e">
        <f>VLOOKUP(K1888,INVENTORY!$A$2:$N$92,10,FALSE)</f>
        <v>#N/A</v>
      </c>
      <c r="K1890" s="38"/>
    </row>
    <row r="1891" spans="1:11" ht="15.95" customHeight="1" x14ac:dyDescent="0.25">
      <c r="A1891" s="34" t="str">
        <f>"Make: "</f>
        <v xml:space="preserve">Make: </v>
      </c>
      <c r="B1891" s="35" t="e">
        <f>VLOOKUP(E1888,INVENTORY!$A$2:$N$92,2,FALSE)</f>
        <v>#N/A</v>
      </c>
      <c r="C1891" s="36" t="str">
        <f>"Model: "</f>
        <v xml:space="preserve">Model: </v>
      </c>
      <c r="D1891" s="40" t="e">
        <f>VLOOKUP(E1888,INVENTORY!$A$2:$N$92,3,FALSE)</f>
        <v>#N/A</v>
      </c>
      <c r="E1891" s="38"/>
      <c r="G1891" s="34" t="str">
        <f>"Make: "</f>
        <v xml:space="preserve">Make: </v>
      </c>
      <c r="H1891" s="35" t="e">
        <f>VLOOKUP(K1888,INVENTORY!$A$2:$N$92,2,FALSE)</f>
        <v>#N/A</v>
      </c>
      <c r="I1891" s="36" t="str">
        <f>"Model: "</f>
        <v xml:space="preserve">Model: </v>
      </c>
      <c r="J1891" s="40" t="e">
        <f>VLOOKUP(K1888,INVENTORY!$A$2:$N$92,3,FALSE)</f>
        <v>#N/A</v>
      </c>
      <c r="K1891" s="38"/>
    </row>
    <row r="1892" spans="1:11" ht="15.95" customHeight="1" x14ac:dyDescent="0.25">
      <c r="A1892" s="34" t="str">
        <f>"CPU/Speed: "</f>
        <v xml:space="preserve">CPU/Speed: </v>
      </c>
      <c r="B1892" s="35" t="e">
        <f>VLOOKUP(E1888,INVENTORY!$A$2:$N$92,4,FALSE)&amp;" / "&amp;VLOOKUP(E1888,INVENTORY!$A$2:$N$92,5,FALSE)&amp;"GHz"</f>
        <v>#N/A</v>
      </c>
      <c r="C1892" s="36"/>
      <c r="D1892" s="36" t="str">
        <f>"Memory: "</f>
        <v xml:space="preserve">Memory: </v>
      </c>
      <c r="E1892" s="71" t="e">
        <f>VLOOKUP(E1888,INVENTORY!$A$2:$N$92,6,FALSE)</f>
        <v>#N/A</v>
      </c>
      <c r="G1892" s="34" t="str">
        <f>"CPU/Speed: "</f>
        <v xml:space="preserve">CPU/Speed: </v>
      </c>
      <c r="H1892" s="35" t="e">
        <f>VLOOKUP(K1888,INVENTORY!$A$2:$N$92,4,FALSE)&amp;" / "&amp;VLOOKUP(K1888,INVENTORY!$A$2:$N$92,5,FALSE)&amp;"GHz"</f>
        <v>#N/A</v>
      </c>
      <c r="I1892" s="36"/>
      <c r="J1892" s="36" t="str">
        <f>"Memory: "</f>
        <v xml:space="preserve">Memory: </v>
      </c>
      <c r="K1892" s="71" t="e">
        <f>VLOOKUP(K1888,INVENTORY!$A$2:$N$92,6,FALSE)</f>
        <v>#N/A</v>
      </c>
    </row>
    <row r="1893" spans="1:11" ht="6.95" customHeight="1" x14ac:dyDescent="0.25">
      <c r="A1893" s="6"/>
      <c r="B1893" s="5"/>
      <c r="C1893" s="5"/>
      <c r="D1893" s="5"/>
      <c r="E1893" s="7"/>
      <c r="G1893" s="6"/>
      <c r="H1893" s="5"/>
      <c r="I1893" s="5"/>
      <c r="J1893" s="5"/>
      <c r="K1893" s="7"/>
    </row>
    <row r="1894" spans="1:11" x14ac:dyDescent="0.25">
      <c r="A1894" s="182" t="s">
        <v>10</v>
      </c>
      <c r="B1894" s="183"/>
      <c r="C1894" s="83" t="s">
        <v>1</v>
      </c>
      <c r="D1894" s="83" t="s">
        <v>9</v>
      </c>
      <c r="E1894" s="68" t="s">
        <v>8</v>
      </c>
      <c r="G1894" s="182" t="s">
        <v>10</v>
      </c>
      <c r="H1894" s="183"/>
      <c r="I1894" s="83" t="s">
        <v>1</v>
      </c>
      <c r="J1894" s="83" t="s">
        <v>9</v>
      </c>
      <c r="K1894" s="68" t="s">
        <v>8</v>
      </c>
    </row>
    <row r="1895" spans="1:11" x14ac:dyDescent="0.25">
      <c r="A1895" s="174" t="s">
        <v>96</v>
      </c>
      <c r="B1895" s="175"/>
      <c r="C1895" s="82" t="s">
        <v>13</v>
      </c>
      <c r="D1895" s="9"/>
      <c r="E1895" s="8"/>
      <c r="G1895" s="174" t="s">
        <v>96</v>
      </c>
      <c r="H1895" s="175"/>
      <c r="I1895" s="82" t="s">
        <v>13</v>
      </c>
      <c r="J1895" s="9"/>
      <c r="K1895" s="8"/>
    </row>
    <row r="1896" spans="1:11" x14ac:dyDescent="0.25">
      <c r="A1896" s="174" t="s">
        <v>98</v>
      </c>
      <c r="B1896" s="175"/>
      <c r="C1896" s="82" t="s">
        <v>13</v>
      </c>
      <c r="D1896" s="9"/>
      <c r="E1896" s="8"/>
      <c r="G1896" s="174" t="s">
        <v>98</v>
      </c>
      <c r="H1896" s="175"/>
      <c r="I1896" s="82" t="s">
        <v>13</v>
      </c>
      <c r="J1896" s="9"/>
      <c r="K1896" s="8"/>
    </row>
    <row r="1897" spans="1:11" x14ac:dyDescent="0.25">
      <c r="A1897" s="174" t="s">
        <v>97</v>
      </c>
      <c r="B1897" s="175"/>
      <c r="C1897" s="82" t="s">
        <v>13</v>
      </c>
      <c r="D1897" s="9"/>
      <c r="E1897" s="8"/>
      <c r="G1897" s="174" t="s">
        <v>97</v>
      </c>
      <c r="H1897" s="175"/>
      <c r="I1897" s="82" t="s">
        <v>13</v>
      </c>
      <c r="J1897" s="9"/>
      <c r="K1897" s="8"/>
    </row>
    <row r="1898" spans="1:11" x14ac:dyDescent="0.25">
      <c r="A1898" s="174" t="s">
        <v>7</v>
      </c>
      <c r="B1898" s="175"/>
      <c r="C1898" s="82" t="s">
        <v>13</v>
      </c>
      <c r="D1898" s="9"/>
      <c r="E1898" s="8"/>
      <c r="G1898" s="174" t="s">
        <v>7</v>
      </c>
      <c r="H1898" s="175"/>
      <c r="I1898" s="82" t="s">
        <v>13</v>
      </c>
      <c r="J1898" s="9"/>
      <c r="K1898" s="8"/>
    </row>
    <row r="1899" spans="1:11" x14ac:dyDescent="0.25">
      <c r="A1899" s="174" t="s">
        <v>99</v>
      </c>
      <c r="B1899" s="175"/>
      <c r="C1899" s="82" t="s">
        <v>13</v>
      </c>
      <c r="D1899" s="9"/>
      <c r="E1899" s="8"/>
      <c r="G1899" s="174" t="s">
        <v>99</v>
      </c>
      <c r="H1899" s="175"/>
      <c r="I1899" s="82" t="s">
        <v>13</v>
      </c>
      <c r="J1899" s="9"/>
      <c r="K1899" s="8"/>
    </row>
    <row r="1900" spans="1:11" x14ac:dyDescent="0.25">
      <c r="A1900" s="174" t="s">
        <v>6</v>
      </c>
      <c r="B1900" s="175"/>
      <c r="C1900" s="82" t="s">
        <v>13</v>
      </c>
      <c r="D1900" s="9"/>
      <c r="E1900" s="8"/>
      <c r="G1900" s="174" t="s">
        <v>6</v>
      </c>
      <c r="H1900" s="175"/>
      <c r="I1900" s="82" t="s">
        <v>13</v>
      </c>
      <c r="J1900" s="9"/>
      <c r="K1900" s="8"/>
    </row>
    <row r="1901" spans="1:11" x14ac:dyDescent="0.25">
      <c r="A1901" s="174"/>
      <c r="B1901" s="175"/>
      <c r="C1901" s="82"/>
      <c r="D1901" s="9"/>
      <c r="E1901" s="8"/>
      <c r="G1901" s="174"/>
      <c r="H1901" s="175"/>
      <c r="I1901" s="82"/>
      <c r="J1901" s="9"/>
      <c r="K1901" s="8"/>
    </row>
    <row r="1902" spans="1:11" x14ac:dyDescent="0.25">
      <c r="A1902" s="174"/>
      <c r="B1902" s="175"/>
      <c r="C1902" s="82"/>
      <c r="D1902" s="9"/>
      <c r="E1902" s="8"/>
      <c r="G1902" s="174"/>
      <c r="H1902" s="175"/>
      <c r="I1902" s="82"/>
      <c r="J1902" s="9"/>
      <c r="K1902" s="8"/>
    </row>
    <row r="1903" spans="1:11" ht="15.75" thickBot="1" x14ac:dyDescent="0.3">
      <c r="A1903" s="163" t="s">
        <v>14</v>
      </c>
      <c r="B1903" s="164"/>
      <c r="C1903" s="164"/>
      <c r="D1903" s="164"/>
      <c r="E1903" s="165"/>
      <c r="G1903" s="163" t="s">
        <v>14</v>
      </c>
      <c r="H1903" s="164"/>
      <c r="I1903" s="164"/>
      <c r="J1903" s="164"/>
      <c r="K1903" s="165"/>
    </row>
    <row r="1904" spans="1:11" ht="21.75" customHeight="1" x14ac:dyDescent="0.25">
      <c r="A1904" s="69" t="s">
        <v>101</v>
      </c>
      <c r="B1904" s="69" t="s">
        <v>5</v>
      </c>
      <c r="C1904" s="69" t="s">
        <v>100</v>
      </c>
      <c r="D1904" s="69" t="s">
        <v>108</v>
      </c>
      <c r="E1904" s="69" t="s">
        <v>95</v>
      </c>
      <c r="G1904" s="69" t="s">
        <v>101</v>
      </c>
      <c r="H1904" s="69" t="s">
        <v>5</v>
      </c>
      <c r="I1904" s="69" t="s">
        <v>100</v>
      </c>
      <c r="J1904" s="69" t="s">
        <v>108</v>
      </c>
      <c r="K1904" s="69" t="s">
        <v>95</v>
      </c>
    </row>
    <row r="1905" spans="1:11" ht="15.75" thickBot="1" x14ac:dyDescent="0.3">
      <c r="A1905" s="70"/>
      <c r="B1905" s="70"/>
      <c r="C1905" s="70" t="e">
        <f>VLOOKUP(E1888,INVENTORY!$A$2:$N$92,7,FALSE)</f>
        <v>#N/A</v>
      </c>
      <c r="D1905" s="70" t="e">
        <f>VLOOKUP(E1888,INVENTORY!$A$2:$N$92,8,FALSE)</f>
        <v>#N/A</v>
      </c>
      <c r="E1905" s="70" t="e">
        <f>VLOOKUP(E1888,INVENTORY!$A$2:$N$92,9,FALSE)</f>
        <v>#N/A</v>
      </c>
      <c r="G1905" s="70"/>
      <c r="H1905" s="70"/>
      <c r="I1905" s="70" t="e">
        <f>VLOOKUP(K1888,INVENTORY!$A$2:$N$92,7,FALSE)</f>
        <v>#N/A</v>
      </c>
      <c r="J1905" s="70" t="e">
        <f>VLOOKUP(K1888,INVENTORY!$A$2:$N$92,8,FALSE)</f>
        <v>#N/A</v>
      </c>
      <c r="K1905" s="70" t="e">
        <f>VLOOKUP(K1888,INVENTORY!$A$2:$N$92,9,FALSE)</f>
        <v>#N/A</v>
      </c>
    </row>
    <row r="1906" spans="1:11" ht="15.75" thickBot="1" x14ac:dyDescent="0.3">
      <c r="A1906" s="6"/>
      <c r="B1906" s="5"/>
      <c r="C1906" s="5"/>
      <c r="D1906" s="5"/>
      <c r="E1906" s="7"/>
      <c r="G1906" s="6"/>
      <c r="H1906" s="5"/>
      <c r="I1906" s="5"/>
      <c r="J1906" s="5"/>
      <c r="K1906" s="7"/>
    </row>
    <row r="1907" spans="1:11" ht="18" customHeight="1" thickBot="1" x14ac:dyDescent="0.3">
      <c r="A1907" s="6" t="s">
        <v>4</v>
      </c>
      <c r="B1907" s="5"/>
      <c r="C1907" s="166" t="e">
        <f>"Function Code: "&amp;VLOOKUP(E1888,INVENTORY!$A$2:$Q$92,14,FALSE)</f>
        <v>#N/A</v>
      </c>
      <c r="D1907" s="167"/>
      <c r="E1907" s="168"/>
      <c r="G1907" s="6" t="s">
        <v>4</v>
      </c>
      <c r="H1907" s="5"/>
      <c r="I1907" s="166" t="e">
        <f>"Function Code: "&amp;VLOOKUP(K1888,INVENTORY!$A$2:$Q$92,14,FALSE)</f>
        <v>#N/A</v>
      </c>
      <c r="J1907" s="167"/>
      <c r="K1907" s="168"/>
    </row>
    <row r="1908" spans="1:11" ht="15" customHeight="1" thickBot="1" x14ac:dyDescent="0.3">
      <c r="A1908" s="6"/>
      <c r="B1908" s="5"/>
      <c r="C1908" s="169"/>
      <c r="D1908" s="170"/>
      <c r="E1908" s="171"/>
      <c r="G1908" s="6"/>
      <c r="H1908" s="5"/>
      <c r="I1908" s="169"/>
      <c r="J1908" s="170"/>
      <c r="K1908" s="171"/>
    </row>
    <row r="1909" spans="1:11" ht="15" customHeight="1" thickBot="1" x14ac:dyDescent="0.3">
      <c r="A1909" s="6"/>
      <c r="B1909" s="5"/>
      <c r="C1909" s="169" t="e">
        <f>"Cosmetic Code: "&amp;VLOOKUP(E1888,INVENTORY!$A$2:$Q$92,15,FALSE)</f>
        <v>#N/A</v>
      </c>
      <c r="D1909" s="170"/>
      <c r="E1909" s="171"/>
      <c r="G1909" s="6"/>
      <c r="H1909" s="5"/>
      <c r="I1909" s="169" t="e">
        <f>"Cosmetic Code: "&amp;VLOOKUP(K1888,INVENTORY!$A$2:$Q$92,15,FALSE)</f>
        <v>#N/A</v>
      </c>
      <c r="J1909" s="170"/>
      <c r="K1909" s="171"/>
    </row>
    <row r="1910" spans="1:11" ht="15" customHeight="1" x14ac:dyDescent="0.25">
      <c r="A1910" s="6"/>
      <c r="B1910" s="5"/>
      <c r="C1910" s="15"/>
      <c r="D1910" s="16"/>
      <c r="E1910" s="17"/>
      <c r="G1910" s="6"/>
      <c r="H1910" s="5"/>
      <c r="I1910" s="15"/>
      <c r="J1910" s="16"/>
      <c r="K1910" s="17"/>
    </row>
    <row r="1911" spans="1:11" ht="15" customHeight="1" x14ac:dyDescent="0.25">
      <c r="A1911" s="4" t="s">
        <v>3</v>
      </c>
      <c r="B1911" s="14" t="s">
        <v>2</v>
      </c>
      <c r="C1911" s="15"/>
      <c r="D1911" s="16"/>
      <c r="E1911" s="17"/>
      <c r="G1911" s="4" t="s">
        <v>3</v>
      </c>
      <c r="H1911" s="14" t="s">
        <v>2</v>
      </c>
      <c r="I1911" s="15"/>
      <c r="J1911" s="16"/>
      <c r="K1911" s="17"/>
    </row>
    <row r="1912" spans="1:11" ht="15.75" customHeight="1" thickBot="1" x14ac:dyDescent="0.3">
      <c r="A1912" s="12" t="s">
        <v>1</v>
      </c>
      <c r="B1912" s="13" t="s">
        <v>1</v>
      </c>
      <c r="C1912" s="18"/>
      <c r="D1912" s="19"/>
      <c r="E1912" s="20"/>
      <c r="G1912" s="12" t="s">
        <v>1</v>
      </c>
      <c r="H1912" s="13" t="s">
        <v>1</v>
      </c>
      <c r="I1912" s="18"/>
      <c r="J1912" s="19"/>
      <c r="K1912" s="20"/>
    </row>
    <row r="1913" spans="1:11" ht="15.75" thickBot="1" x14ac:dyDescent="0.3">
      <c r="A1913" s="3" t="s">
        <v>0</v>
      </c>
      <c r="B1913" s="2" t="s">
        <v>0</v>
      </c>
      <c r="C1913" s="1"/>
      <c r="D1913" s="172" t="s">
        <v>119</v>
      </c>
      <c r="E1913" s="173"/>
      <c r="G1913" s="3" t="s">
        <v>0</v>
      </c>
      <c r="H1913" s="2" t="s">
        <v>0</v>
      </c>
      <c r="I1913" s="1"/>
      <c r="J1913" s="172" t="s">
        <v>119</v>
      </c>
      <c r="K1913" s="173"/>
    </row>
    <row r="1914" spans="1:11" ht="15.75" thickBot="1" x14ac:dyDescent="0.3"/>
    <row r="1915" spans="1:11" ht="15" customHeight="1" x14ac:dyDescent="0.25">
      <c r="A1915" s="176" t="s">
        <v>105</v>
      </c>
      <c r="B1915" s="177"/>
      <c r="C1915" s="177"/>
      <c r="D1915" s="177"/>
      <c r="E1915" s="178"/>
      <c r="G1915" s="176" t="s">
        <v>105</v>
      </c>
      <c r="H1915" s="177"/>
      <c r="I1915" s="177"/>
      <c r="J1915" s="177"/>
      <c r="K1915" s="178"/>
    </row>
    <row r="1916" spans="1:11" ht="15.75" customHeight="1" thickBot="1" x14ac:dyDescent="0.3">
      <c r="A1916" s="179"/>
      <c r="B1916" s="180"/>
      <c r="C1916" s="180"/>
      <c r="D1916" s="180"/>
      <c r="E1916" s="181"/>
      <c r="G1916" s="179"/>
      <c r="H1916" s="180"/>
      <c r="I1916" s="180"/>
      <c r="J1916" s="180"/>
      <c r="K1916" s="181"/>
    </row>
    <row r="1917" spans="1:11" ht="15.75" customHeight="1" thickBot="1" x14ac:dyDescent="0.3">
      <c r="A1917" s="11"/>
      <c r="B1917" s="10"/>
      <c r="C1917" s="10"/>
      <c r="D1917" s="33" t="s">
        <v>42</v>
      </c>
      <c r="E1917" s="42">
        <f>E1859+1</f>
        <v>34</v>
      </c>
      <c r="G1917" s="11"/>
      <c r="H1917" s="10"/>
      <c r="I1917" s="10"/>
      <c r="J1917" s="33" t="s">
        <v>42</v>
      </c>
      <c r="K1917" s="42">
        <f>'Data-PULLDOWNS'!$B$3+E1917</f>
        <v>35</v>
      </c>
    </row>
    <row r="1918" spans="1:11" ht="19.5" customHeight="1" x14ac:dyDescent="0.25">
      <c r="A1918" s="34" t="s">
        <v>11</v>
      </c>
      <c r="B1918" s="35" t="s">
        <v>15</v>
      </c>
      <c r="C1918" s="36" t="s">
        <v>12</v>
      </c>
      <c r="D1918" s="37">
        <f ca="1">NOW()</f>
        <v>45945.548046875003</v>
      </c>
      <c r="E1918" s="38"/>
      <c r="G1918" s="34" t="s">
        <v>11</v>
      </c>
      <c r="H1918" s="35" t="s">
        <v>15</v>
      </c>
      <c r="I1918" s="36" t="s">
        <v>12</v>
      </c>
      <c r="J1918" s="37">
        <f ca="1">NOW()</f>
        <v>45945.548046875003</v>
      </c>
      <c r="K1918" s="38"/>
    </row>
    <row r="1919" spans="1:11" ht="15.95" customHeight="1" x14ac:dyDescent="0.25">
      <c r="A1919" s="34" t="s">
        <v>39</v>
      </c>
      <c r="B1919" s="35" t="s">
        <v>103</v>
      </c>
      <c r="C1919" s="39" t="s">
        <v>38</v>
      </c>
      <c r="D1919" s="40" t="e">
        <f>VLOOKUP(E1917,INVENTORY!$A$2:$N$92,10,FALSE)</f>
        <v>#N/A</v>
      </c>
      <c r="E1919" s="38"/>
      <c r="G1919" s="34" t="s">
        <v>39</v>
      </c>
      <c r="H1919" s="35" t="s">
        <v>103</v>
      </c>
      <c r="I1919" s="39" t="s">
        <v>38</v>
      </c>
      <c r="J1919" s="40" t="e">
        <f>VLOOKUP(K1917,INVENTORY!$A$2:$N$92,10,FALSE)</f>
        <v>#N/A</v>
      </c>
      <c r="K1919" s="38"/>
    </row>
    <row r="1920" spans="1:11" ht="15.95" customHeight="1" x14ac:dyDescent="0.25">
      <c r="A1920" s="34" t="str">
        <f>"Make: "</f>
        <v xml:space="preserve">Make: </v>
      </c>
      <c r="B1920" s="35" t="e">
        <f>VLOOKUP(E1917,INVENTORY!$A$2:$N$92,2,FALSE)</f>
        <v>#N/A</v>
      </c>
      <c r="C1920" s="36" t="str">
        <f>"Model: "</f>
        <v xml:space="preserve">Model: </v>
      </c>
      <c r="D1920" s="40" t="e">
        <f>VLOOKUP(E1917,INVENTORY!$A$2:$N$92,3,FALSE)</f>
        <v>#N/A</v>
      </c>
      <c r="E1920" s="38"/>
      <c r="G1920" s="34" t="str">
        <f>"Make: "</f>
        <v xml:space="preserve">Make: </v>
      </c>
      <c r="H1920" s="35" t="e">
        <f>VLOOKUP(K1917,INVENTORY!$A$2:$N$92,2,FALSE)</f>
        <v>#N/A</v>
      </c>
      <c r="I1920" s="36" t="str">
        <f>"Model: "</f>
        <v xml:space="preserve">Model: </v>
      </c>
      <c r="J1920" s="40" t="e">
        <f>VLOOKUP(K1917,INVENTORY!$A$2:$N$92,3,FALSE)</f>
        <v>#N/A</v>
      </c>
      <c r="K1920" s="38"/>
    </row>
    <row r="1921" spans="1:11" ht="15.95" customHeight="1" x14ac:dyDescent="0.25">
      <c r="A1921" s="34" t="str">
        <f>"CPU/Speed: "</f>
        <v xml:space="preserve">CPU/Speed: </v>
      </c>
      <c r="B1921" s="35" t="e">
        <f>VLOOKUP(E1917,INVENTORY!$A$2:$N$92,4,FALSE)&amp;" / "&amp;VLOOKUP(E1917,INVENTORY!$A$2:$N$92,5,FALSE)&amp;"GHz"</f>
        <v>#N/A</v>
      </c>
      <c r="C1921" s="36"/>
      <c r="D1921" s="36" t="str">
        <f>"Memory: "</f>
        <v xml:space="preserve">Memory: </v>
      </c>
      <c r="E1921" s="41" t="e">
        <f>VLOOKUP(E1917,INVENTORY!$A$2:$N$92,6,FALSE)</f>
        <v>#N/A</v>
      </c>
      <c r="G1921" s="34" t="str">
        <f>"CPU/Speed: "</f>
        <v xml:space="preserve">CPU/Speed: </v>
      </c>
      <c r="H1921" s="35" t="e">
        <f>VLOOKUP(K1917,INVENTORY!$A$2:$N$92,4,FALSE)&amp;" / "&amp;VLOOKUP(K1917,INVENTORY!$A$2:$N$92,5,FALSE)&amp;"GHz"</f>
        <v>#N/A</v>
      </c>
      <c r="I1921" s="36"/>
      <c r="J1921" s="36" t="str">
        <f>"Memory: "</f>
        <v xml:space="preserve">Memory: </v>
      </c>
      <c r="K1921" s="71" t="e">
        <f>VLOOKUP(K1917,INVENTORY!$A$2:$N$92,6,FALSE)</f>
        <v>#N/A</v>
      </c>
    </row>
    <row r="1922" spans="1:11" ht="6.95" customHeight="1" x14ac:dyDescent="0.25">
      <c r="A1922" s="6"/>
      <c r="B1922" s="5"/>
      <c r="C1922" s="5"/>
      <c r="D1922" s="5"/>
      <c r="E1922" s="7"/>
      <c r="G1922" s="6"/>
      <c r="H1922" s="5"/>
      <c r="I1922" s="5"/>
      <c r="J1922" s="5"/>
      <c r="K1922" s="7"/>
    </row>
    <row r="1923" spans="1:11" x14ac:dyDescent="0.25">
      <c r="A1923" s="182" t="s">
        <v>10</v>
      </c>
      <c r="B1923" s="183"/>
      <c r="C1923" s="83" t="s">
        <v>1</v>
      </c>
      <c r="D1923" s="83" t="s">
        <v>9</v>
      </c>
      <c r="E1923" s="68" t="s">
        <v>8</v>
      </c>
      <c r="G1923" s="182" t="s">
        <v>10</v>
      </c>
      <c r="H1923" s="183"/>
      <c r="I1923" s="83" t="s">
        <v>1</v>
      </c>
      <c r="J1923" s="83" t="s">
        <v>9</v>
      </c>
      <c r="K1923" s="68" t="s">
        <v>8</v>
      </c>
    </row>
    <row r="1924" spans="1:11" x14ac:dyDescent="0.25">
      <c r="A1924" s="174" t="s">
        <v>96</v>
      </c>
      <c r="B1924" s="175"/>
      <c r="C1924" s="82" t="s">
        <v>13</v>
      </c>
      <c r="D1924" s="9"/>
      <c r="E1924" s="8"/>
      <c r="G1924" s="174" t="s">
        <v>96</v>
      </c>
      <c r="H1924" s="175"/>
      <c r="I1924" s="82" t="s">
        <v>13</v>
      </c>
      <c r="J1924" s="9"/>
      <c r="K1924" s="8"/>
    </row>
    <row r="1925" spans="1:11" x14ac:dyDescent="0.25">
      <c r="A1925" s="174" t="s">
        <v>98</v>
      </c>
      <c r="B1925" s="175"/>
      <c r="C1925" s="82" t="s">
        <v>13</v>
      </c>
      <c r="D1925" s="9"/>
      <c r="E1925" s="8"/>
      <c r="G1925" s="174" t="s">
        <v>98</v>
      </c>
      <c r="H1925" s="175"/>
      <c r="I1925" s="82" t="s">
        <v>13</v>
      </c>
      <c r="J1925" s="9"/>
      <c r="K1925" s="8"/>
    </row>
    <row r="1926" spans="1:11" x14ac:dyDescent="0.25">
      <c r="A1926" s="174" t="s">
        <v>97</v>
      </c>
      <c r="B1926" s="175"/>
      <c r="C1926" s="82" t="s">
        <v>13</v>
      </c>
      <c r="D1926" s="9"/>
      <c r="E1926" s="8"/>
      <c r="G1926" s="174" t="s">
        <v>97</v>
      </c>
      <c r="H1926" s="175"/>
      <c r="I1926" s="82" t="s">
        <v>13</v>
      </c>
      <c r="J1926" s="9"/>
      <c r="K1926" s="8"/>
    </row>
    <row r="1927" spans="1:11" x14ac:dyDescent="0.25">
      <c r="A1927" s="174" t="s">
        <v>7</v>
      </c>
      <c r="B1927" s="175"/>
      <c r="C1927" s="82" t="s">
        <v>13</v>
      </c>
      <c r="D1927" s="9"/>
      <c r="E1927" s="8"/>
      <c r="G1927" s="174" t="s">
        <v>7</v>
      </c>
      <c r="H1927" s="175"/>
      <c r="I1927" s="82" t="s">
        <v>13</v>
      </c>
      <c r="J1927" s="9"/>
      <c r="K1927" s="8"/>
    </row>
    <row r="1928" spans="1:11" x14ac:dyDescent="0.25">
      <c r="A1928" s="174" t="s">
        <v>99</v>
      </c>
      <c r="B1928" s="175"/>
      <c r="C1928" s="82" t="s">
        <v>13</v>
      </c>
      <c r="D1928" s="9"/>
      <c r="E1928" s="8"/>
      <c r="G1928" s="174" t="s">
        <v>99</v>
      </c>
      <c r="H1928" s="175"/>
      <c r="I1928" s="82" t="s">
        <v>13</v>
      </c>
      <c r="J1928" s="9"/>
      <c r="K1928" s="8"/>
    </row>
    <row r="1929" spans="1:11" x14ac:dyDescent="0.25">
      <c r="A1929" s="174" t="s">
        <v>6</v>
      </c>
      <c r="B1929" s="175"/>
      <c r="C1929" s="82" t="s">
        <v>13</v>
      </c>
      <c r="D1929" s="9"/>
      <c r="E1929" s="8"/>
      <c r="G1929" s="174" t="s">
        <v>6</v>
      </c>
      <c r="H1929" s="175"/>
      <c r="I1929" s="82" t="s">
        <v>13</v>
      </c>
      <c r="J1929" s="9"/>
      <c r="K1929" s="8"/>
    </row>
    <row r="1930" spans="1:11" x14ac:dyDescent="0.25">
      <c r="A1930" s="174"/>
      <c r="B1930" s="175"/>
      <c r="C1930" s="82"/>
      <c r="D1930" s="9"/>
      <c r="E1930" s="8"/>
      <c r="G1930" s="174"/>
      <c r="H1930" s="175"/>
      <c r="I1930" s="82"/>
      <c r="J1930" s="9"/>
      <c r="K1930" s="8"/>
    </row>
    <row r="1931" spans="1:11" x14ac:dyDescent="0.25">
      <c r="A1931" s="174"/>
      <c r="B1931" s="175"/>
      <c r="C1931" s="82"/>
      <c r="D1931" s="9"/>
      <c r="E1931" s="8"/>
      <c r="G1931" s="174"/>
      <c r="H1931" s="175"/>
      <c r="I1931" s="82"/>
      <c r="J1931" s="9"/>
      <c r="K1931" s="8"/>
    </row>
    <row r="1932" spans="1:11" ht="15.75" thickBot="1" x14ac:dyDescent="0.3">
      <c r="A1932" s="163" t="s">
        <v>14</v>
      </c>
      <c r="B1932" s="164"/>
      <c r="C1932" s="164"/>
      <c r="D1932" s="164"/>
      <c r="E1932" s="165"/>
      <c r="G1932" s="163" t="s">
        <v>14</v>
      </c>
      <c r="H1932" s="164"/>
      <c r="I1932" s="164"/>
      <c r="J1932" s="164"/>
      <c r="K1932" s="165"/>
    </row>
    <row r="1933" spans="1:11" ht="21.75" customHeight="1" x14ac:dyDescent="0.25">
      <c r="A1933" s="69" t="s">
        <v>101</v>
      </c>
      <c r="B1933" s="69" t="s">
        <v>5</v>
      </c>
      <c r="C1933" s="69" t="s">
        <v>100</v>
      </c>
      <c r="D1933" s="69" t="s">
        <v>108</v>
      </c>
      <c r="E1933" s="69" t="s">
        <v>95</v>
      </c>
      <c r="G1933" s="69" t="s">
        <v>101</v>
      </c>
      <c r="H1933" s="69" t="s">
        <v>5</v>
      </c>
      <c r="I1933" s="69" t="s">
        <v>100</v>
      </c>
      <c r="J1933" s="69" t="s">
        <v>108</v>
      </c>
      <c r="K1933" s="69" t="s">
        <v>95</v>
      </c>
    </row>
    <row r="1934" spans="1:11" ht="15.75" thickBot="1" x14ac:dyDescent="0.3">
      <c r="A1934" s="70"/>
      <c r="B1934" s="70"/>
      <c r="C1934" s="70" t="e">
        <f>VLOOKUP(E1917,INVENTORY!$A$2:$N$92,7,FALSE)</f>
        <v>#N/A</v>
      </c>
      <c r="D1934" s="70" t="e">
        <f>VLOOKUP(E1917,INVENTORY!$A$2:$N$92,8,FALSE)</f>
        <v>#N/A</v>
      </c>
      <c r="E1934" s="70" t="e">
        <f>VLOOKUP(E1917,INVENTORY!$A$2:$N$92,9,FALSE)</f>
        <v>#N/A</v>
      </c>
      <c r="G1934" s="70"/>
      <c r="H1934" s="70"/>
      <c r="I1934" s="70" t="e">
        <f>VLOOKUP(K1917,INVENTORY!$A$2:$N$92,7,FALSE)</f>
        <v>#N/A</v>
      </c>
      <c r="J1934" s="70" t="e">
        <f>VLOOKUP(K1917,INVENTORY!$A$2:$N$92,8,FALSE)</f>
        <v>#N/A</v>
      </c>
      <c r="K1934" s="70" t="e">
        <f>VLOOKUP(K1917,INVENTORY!$A$2:$N$92,9,FALSE)</f>
        <v>#N/A</v>
      </c>
    </row>
    <row r="1935" spans="1:11" ht="15.75" thickBot="1" x14ac:dyDescent="0.3">
      <c r="A1935" s="6"/>
      <c r="B1935" s="5"/>
      <c r="C1935" s="5"/>
      <c r="D1935" s="5"/>
      <c r="E1935" s="7"/>
      <c r="G1935" s="6"/>
      <c r="H1935" s="5"/>
      <c r="I1935" s="5"/>
      <c r="J1935" s="5"/>
      <c r="K1935" s="7"/>
    </row>
    <row r="1936" spans="1:11" ht="18" customHeight="1" thickBot="1" x14ac:dyDescent="0.3">
      <c r="A1936" s="6" t="s">
        <v>4</v>
      </c>
      <c r="B1936" s="5"/>
      <c r="C1936" s="166" t="e">
        <f>"Function Code: "&amp;VLOOKUP(E1917,INVENTORY!$A$2:$Q$92,14,FALSE)</f>
        <v>#N/A</v>
      </c>
      <c r="D1936" s="167"/>
      <c r="E1936" s="168"/>
      <c r="G1936" s="6" t="s">
        <v>4</v>
      </c>
      <c r="H1936" s="5"/>
      <c r="I1936" s="166" t="e">
        <f>"Function Code: "&amp;VLOOKUP(K1917,INVENTORY!$A$2:$Q$92,14,FALSE)</f>
        <v>#N/A</v>
      </c>
      <c r="J1936" s="167"/>
      <c r="K1936" s="168"/>
    </row>
    <row r="1937" spans="1:11" ht="15" customHeight="1" thickBot="1" x14ac:dyDescent="0.3">
      <c r="A1937" s="6"/>
      <c r="B1937" s="5"/>
      <c r="C1937" s="169"/>
      <c r="D1937" s="170"/>
      <c r="E1937" s="171"/>
      <c r="G1937" s="6"/>
      <c r="H1937" s="5"/>
      <c r="I1937" s="169"/>
      <c r="J1937" s="170"/>
      <c r="K1937" s="171"/>
    </row>
    <row r="1938" spans="1:11" ht="15" customHeight="1" thickBot="1" x14ac:dyDescent="0.3">
      <c r="A1938" s="6"/>
      <c r="B1938" s="5"/>
      <c r="C1938" s="169" t="e">
        <f>"Cosmetic Code: "&amp;VLOOKUP(E1917,INVENTORY!$A$2:$Q$92,15,FALSE)</f>
        <v>#N/A</v>
      </c>
      <c r="D1938" s="170"/>
      <c r="E1938" s="171"/>
      <c r="G1938" s="6"/>
      <c r="H1938" s="5"/>
      <c r="I1938" s="169" t="e">
        <f>"Cosmetic Code: "&amp;VLOOKUP(K1917,INVENTORY!$A$2:$Q$92,15,FALSE)</f>
        <v>#N/A</v>
      </c>
      <c r="J1938" s="170"/>
      <c r="K1938" s="171"/>
    </row>
    <row r="1939" spans="1:11" ht="15" customHeight="1" x14ac:dyDescent="0.25">
      <c r="A1939" s="6"/>
      <c r="B1939" s="5"/>
      <c r="C1939" s="15"/>
      <c r="D1939" s="16"/>
      <c r="E1939" s="17"/>
      <c r="G1939" s="6"/>
      <c r="H1939" s="5"/>
      <c r="I1939" s="15"/>
      <c r="J1939" s="16"/>
      <c r="K1939" s="17"/>
    </row>
    <row r="1940" spans="1:11" ht="15" customHeight="1" x14ac:dyDescent="0.25">
      <c r="A1940" s="4" t="s">
        <v>3</v>
      </c>
      <c r="B1940" s="14" t="s">
        <v>2</v>
      </c>
      <c r="C1940" s="15"/>
      <c r="D1940" s="16"/>
      <c r="E1940" s="17"/>
      <c r="G1940" s="4" t="s">
        <v>3</v>
      </c>
      <c r="H1940" s="14" t="s">
        <v>2</v>
      </c>
      <c r="I1940" s="15"/>
      <c r="J1940" s="16"/>
      <c r="K1940" s="17"/>
    </row>
    <row r="1941" spans="1:11" ht="15.75" customHeight="1" thickBot="1" x14ac:dyDescent="0.3">
      <c r="A1941" s="12" t="s">
        <v>1</v>
      </c>
      <c r="B1941" s="13" t="s">
        <v>1</v>
      </c>
      <c r="C1941" s="18"/>
      <c r="D1941" s="19"/>
      <c r="E1941" s="20"/>
      <c r="G1941" s="12" t="s">
        <v>1</v>
      </c>
      <c r="H1941" s="13" t="s">
        <v>1</v>
      </c>
      <c r="I1941" s="18"/>
      <c r="J1941" s="19"/>
      <c r="K1941" s="20"/>
    </row>
    <row r="1942" spans="1:11" ht="15.75" thickBot="1" x14ac:dyDescent="0.3">
      <c r="A1942" s="3" t="s">
        <v>0</v>
      </c>
      <c r="B1942" s="2" t="s">
        <v>0</v>
      </c>
      <c r="C1942" s="1"/>
      <c r="D1942" s="172" t="s">
        <v>119</v>
      </c>
      <c r="E1942" s="173"/>
      <c r="G1942" s="3" t="s">
        <v>0</v>
      </c>
      <c r="H1942" s="2" t="s">
        <v>0</v>
      </c>
      <c r="I1942" s="1"/>
      <c r="J1942" s="172" t="s">
        <v>119</v>
      </c>
      <c r="K1942" s="173"/>
    </row>
    <row r="1943" spans="1:11" ht="47.25" customHeight="1" thickBot="1" x14ac:dyDescent="0.3"/>
    <row r="1944" spans="1:11" ht="15" customHeight="1" x14ac:dyDescent="0.25">
      <c r="A1944" s="176" t="s">
        <v>105</v>
      </c>
      <c r="B1944" s="177"/>
      <c r="C1944" s="177"/>
      <c r="D1944" s="177"/>
      <c r="E1944" s="178"/>
      <c r="G1944" s="176" t="s">
        <v>105</v>
      </c>
      <c r="H1944" s="177"/>
      <c r="I1944" s="177"/>
      <c r="J1944" s="177"/>
      <c r="K1944" s="178"/>
    </row>
    <row r="1945" spans="1:11" ht="15.75" customHeight="1" thickBot="1" x14ac:dyDescent="0.3">
      <c r="A1945" s="179"/>
      <c r="B1945" s="180"/>
      <c r="C1945" s="180"/>
      <c r="D1945" s="180"/>
      <c r="E1945" s="181"/>
      <c r="G1945" s="179"/>
      <c r="H1945" s="180"/>
      <c r="I1945" s="180"/>
      <c r="J1945" s="180"/>
      <c r="K1945" s="181"/>
    </row>
    <row r="1946" spans="1:11" ht="15.75" customHeight="1" thickBot="1" x14ac:dyDescent="0.3">
      <c r="A1946" s="11"/>
      <c r="B1946" s="10"/>
      <c r="C1946" s="10"/>
      <c r="D1946" s="33" t="s">
        <v>42</v>
      </c>
      <c r="E1946" s="42">
        <f>'Data-PULLDOWNS'!$B$3*2+E1917</f>
        <v>36</v>
      </c>
      <c r="G1946" s="11"/>
      <c r="H1946" s="10"/>
      <c r="I1946" s="10"/>
      <c r="J1946" s="33" t="s">
        <v>42</v>
      </c>
      <c r="K1946" s="42">
        <f>'Data-PULLDOWNS'!$B$3*3+E1917</f>
        <v>37</v>
      </c>
    </row>
    <row r="1947" spans="1:11" ht="19.5" customHeight="1" x14ac:dyDescent="0.25">
      <c r="A1947" s="34" t="s">
        <v>11</v>
      </c>
      <c r="B1947" s="35" t="s">
        <v>15</v>
      </c>
      <c r="C1947" s="36" t="s">
        <v>12</v>
      </c>
      <c r="D1947" s="37">
        <f ca="1">NOW()</f>
        <v>45945.548046875003</v>
      </c>
      <c r="E1947" s="38"/>
      <c r="G1947" s="34" t="s">
        <v>11</v>
      </c>
      <c r="H1947" s="35" t="s">
        <v>15</v>
      </c>
      <c r="I1947" s="36" t="s">
        <v>12</v>
      </c>
      <c r="J1947" s="37">
        <f ca="1">NOW()</f>
        <v>45945.548046875003</v>
      </c>
      <c r="K1947" s="38"/>
    </row>
    <row r="1948" spans="1:11" ht="15.95" customHeight="1" x14ac:dyDescent="0.25">
      <c r="A1948" s="34" t="s">
        <v>39</v>
      </c>
      <c r="B1948" s="35" t="s">
        <v>103</v>
      </c>
      <c r="C1948" s="39" t="s">
        <v>38</v>
      </c>
      <c r="D1948" s="40" t="e">
        <f>VLOOKUP(E1946,INVENTORY!$A$2:$N$92,10,FALSE)</f>
        <v>#N/A</v>
      </c>
      <c r="E1948" s="38"/>
      <c r="G1948" s="34" t="s">
        <v>39</v>
      </c>
      <c r="H1948" s="35" t="s">
        <v>103</v>
      </c>
      <c r="I1948" s="39" t="s">
        <v>38</v>
      </c>
      <c r="J1948" s="40" t="e">
        <f>VLOOKUP(K1946,INVENTORY!$A$2:$N$92,10,FALSE)</f>
        <v>#N/A</v>
      </c>
      <c r="K1948" s="38"/>
    </row>
    <row r="1949" spans="1:11" ht="15.95" customHeight="1" x14ac:dyDescent="0.25">
      <c r="A1949" s="34" t="str">
        <f>"Make: "</f>
        <v xml:space="preserve">Make: </v>
      </c>
      <c r="B1949" s="35" t="e">
        <f>VLOOKUP(E1946,INVENTORY!$A$2:$N$92,2,FALSE)</f>
        <v>#N/A</v>
      </c>
      <c r="C1949" s="36" t="str">
        <f>"Model: "</f>
        <v xml:space="preserve">Model: </v>
      </c>
      <c r="D1949" s="40" t="e">
        <f>VLOOKUP(E1946,INVENTORY!$A$2:$N$92,3,FALSE)</f>
        <v>#N/A</v>
      </c>
      <c r="E1949" s="38"/>
      <c r="G1949" s="34" t="str">
        <f>"Make: "</f>
        <v xml:space="preserve">Make: </v>
      </c>
      <c r="H1949" s="35" t="e">
        <f>VLOOKUP(K1946,INVENTORY!$A$2:$N$92,2,FALSE)</f>
        <v>#N/A</v>
      </c>
      <c r="I1949" s="36" t="str">
        <f>"Model: "</f>
        <v xml:space="preserve">Model: </v>
      </c>
      <c r="J1949" s="40" t="e">
        <f>VLOOKUP(K1946,INVENTORY!$A$2:$N$92,3,FALSE)</f>
        <v>#N/A</v>
      </c>
      <c r="K1949" s="38"/>
    </row>
    <row r="1950" spans="1:11" ht="15.95" customHeight="1" x14ac:dyDescent="0.25">
      <c r="A1950" s="34" t="str">
        <f>"CPU/Speed: "</f>
        <v xml:space="preserve">CPU/Speed: </v>
      </c>
      <c r="B1950" s="35" t="e">
        <f>VLOOKUP(E1946,INVENTORY!$A$2:$N$92,4,FALSE)&amp;" / "&amp;VLOOKUP(E1946,INVENTORY!$A$2:$N$92,5,FALSE)&amp;"GHz"</f>
        <v>#N/A</v>
      </c>
      <c r="C1950" s="36"/>
      <c r="D1950" s="36" t="str">
        <f>"Memory: "</f>
        <v xml:space="preserve">Memory: </v>
      </c>
      <c r="E1950" s="71" t="e">
        <f>VLOOKUP(E1946,INVENTORY!$A$2:$N$92,6,FALSE)</f>
        <v>#N/A</v>
      </c>
      <c r="G1950" s="34" t="str">
        <f>"CPU/Speed: "</f>
        <v xml:space="preserve">CPU/Speed: </v>
      </c>
      <c r="H1950" s="35" t="e">
        <f>VLOOKUP(K1946,INVENTORY!$A$2:$N$92,4,FALSE)&amp;" / "&amp;VLOOKUP(K1946,INVENTORY!$A$2:$N$92,5,FALSE)&amp;"GHz"</f>
        <v>#N/A</v>
      </c>
      <c r="I1950" s="36"/>
      <c r="J1950" s="36" t="str">
        <f>"Memory: "</f>
        <v xml:space="preserve">Memory: </v>
      </c>
      <c r="K1950" s="71" t="e">
        <f>VLOOKUP(K1946,INVENTORY!$A$2:$N$92,6,FALSE)</f>
        <v>#N/A</v>
      </c>
    </row>
    <row r="1951" spans="1:11" ht="6.95" customHeight="1" x14ac:dyDescent="0.25">
      <c r="A1951" s="6"/>
      <c r="B1951" s="5"/>
      <c r="C1951" s="5"/>
      <c r="D1951" s="5"/>
      <c r="E1951" s="7"/>
      <c r="G1951" s="6"/>
      <c r="H1951" s="5"/>
      <c r="I1951" s="5"/>
      <c r="J1951" s="5"/>
      <c r="K1951" s="7"/>
    </row>
    <row r="1952" spans="1:11" x14ac:dyDescent="0.25">
      <c r="A1952" s="182" t="s">
        <v>10</v>
      </c>
      <c r="B1952" s="183"/>
      <c r="C1952" s="83" t="s">
        <v>1</v>
      </c>
      <c r="D1952" s="83" t="s">
        <v>9</v>
      </c>
      <c r="E1952" s="68" t="s">
        <v>8</v>
      </c>
      <c r="G1952" s="182" t="s">
        <v>10</v>
      </c>
      <c r="H1952" s="183"/>
      <c r="I1952" s="83" t="s">
        <v>1</v>
      </c>
      <c r="J1952" s="83" t="s">
        <v>9</v>
      </c>
      <c r="K1952" s="68" t="s">
        <v>8</v>
      </c>
    </row>
    <row r="1953" spans="1:11" x14ac:dyDescent="0.25">
      <c r="A1953" s="174" t="s">
        <v>96</v>
      </c>
      <c r="B1953" s="175"/>
      <c r="C1953" s="82" t="s">
        <v>13</v>
      </c>
      <c r="D1953" s="9"/>
      <c r="E1953" s="8"/>
      <c r="G1953" s="174" t="s">
        <v>96</v>
      </c>
      <c r="H1953" s="175"/>
      <c r="I1953" s="82" t="s">
        <v>13</v>
      </c>
      <c r="J1953" s="9"/>
      <c r="K1953" s="8"/>
    </row>
    <row r="1954" spans="1:11" x14ac:dyDescent="0.25">
      <c r="A1954" s="174" t="s">
        <v>98</v>
      </c>
      <c r="B1954" s="175"/>
      <c r="C1954" s="82" t="s">
        <v>13</v>
      </c>
      <c r="D1954" s="9"/>
      <c r="E1954" s="8"/>
      <c r="G1954" s="174" t="s">
        <v>98</v>
      </c>
      <c r="H1954" s="175"/>
      <c r="I1954" s="82" t="s">
        <v>13</v>
      </c>
      <c r="J1954" s="9"/>
      <c r="K1954" s="8"/>
    </row>
    <row r="1955" spans="1:11" x14ac:dyDescent="0.25">
      <c r="A1955" s="174" t="s">
        <v>97</v>
      </c>
      <c r="B1955" s="175"/>
      <c r="C1955" s="82" t="s">
        <v>13</v>
      </c>
      <c r="D1955" s="9"/>
      <c r="E1955" s="8"/>
      <c r="G1955" s="174" t="s">
        <v>97</v>
      </c>
      <c r="H1955" s="175"/>
      <c r="I1955" s="82" t="s">
        <v>13</v>
      </c>
      <c r="J1955" s="9"/>
      <c r="K1955" s="8"/>
    </row>
    <row r="1956" spans="1:11" x14ac:dyDescent="0.25">
      <c r="A1956" s="174" t="s">
        <v>7</v>
      </c>
      <c r="B1956" s="175"/>
      <c r="C1956" s="82" t="s">
        <v>13</v>
      </c>
      <c r="D1956" s="9"/>
      <c r="E1956" s="8"/>
      <c r="G1956" s="174" t="s">
        <v>7</v>
      </c>
      <c r="H1956" s="175"/>
      <c r="I1956" s="82" t="s">
        <v>13</v>
      </c>
      <c r="J1956" s="9"/>
      <c r="K1956" s="8"/>
    </row>
    <row r="1957" spans="1:11" x14ac:dyDescent="0.25">
      <c r="A1957" s="174" t="s">
        <v>99</v>
      </c>
      <c r="B1957" s="175"/>
      <c r="C1957" s="82" t="s">
        <v>13</v>
      </c>
      <c r="D1957" s="9"/>
      <c r="E1957" s="8"/>
      <c r="G1957" s="174" t="s">
        <v>99</v>
      </c>
      <c r="H1957" s="175"/>
      <c r="I1957" s="82" t="s">
        <v>13</v>
      </c>
      <c r="J1957" s="9"/>
      <c r="K1957" s="8"/>
    </row>
    <row r="1958" spans="1:11" x14ac:dyDescent="0.25">
      <c r="A1958" s="174" t="s">
        <v>6</v>
      </c>
      <c r="B1958" s="175"/>
      <c r="C1958" s="82" t="s">
        <v>13</v>
      </c>
      <c r="D1958" s="9"/>
      <c r="E1958" s="8"/>
      <c r="G1958" s="174" t="s">
        <v>6</v>
      </c>
      <c r="H1958" s="175"/>
      <c r="I1958" s="82" t="s">
        <v>13</v>
      </c>
      <c r="J1958" s="9"/>
      <c r="K1958" s="8"/>
    </row>
    <row r="1959" spans="1:11" x14ac:dyDescent="0.25">
      <c r="A1959" s="174"/>
      <c r="B1959" s="175"/>
      <c r="C1959" s="82"/>
      <c r="D1959" s="9"/>
      <c r="E1959" s="8"/>
      <c r="G1959" s="174"/>
      <c r="H1959" s="175"/>
      <c r="I1959" s="82"/>
      <c r="J1959" s="9"/>
      <c r="K1959" s="8"/>
    </row>
    <row r="1960" spans="1:11" x14ac:dyDescent="0.25">
      <c r="A1960" s="174"/>
      <c r="B1960" s="175"/>
      <c r="C1960" s="82"/>
      <c r="D1960" s="9"/>
      <c r="E1960" s="8"/>
      <c r="G1960" s="174"/>
      <c r="H1960" s="175"/>
      <c r="I1960" s="82"/>
      <c r="J1960" s="9"/>
      <c r="K1960" s="8"/>
    </row>
    <row r="1961" spans="1:11" ht="15.75" thickBot="1" x14ac:dyDescent="0.3">
      <c r="A1961" s="163" t="s">
        <v>14</v>
      </c>
      <c r="B1961" s="164"/>
      <c r="C1961" s="164"/>
      <c r="D1961" s="164"/>
      <c r="E1961" s="165"/>
      <c r="G1961" s="163" t="s">
        <v>14</v>
      </c>
      <c r="H1961" s="164"/>
      <c r="I1961" s="164"/>
      <c r="J1961" s="164"/>
      <c r="K1961" s="165"/>
    </row>
    <row r="1962" spans="1:11" ht="21.75" customHeight="1" x14ac:dyDescent="0.25">
      <c r="A1962" s="69" t="s">
        <v>101</v>
      </c>
      <c r="B1962" s="69" t="s">
        <v>5</v>
      </c>
      <c r="C1962" s="69" t="s">
        <v>100</v>
      </c>
      <c r="D1962" s="69" t="s">
        <v>108</v>
      </c>
      <c r="E1962" s="69" t="s">
        <v>95</v>
      </c>
      <c r="G1962" s="69" t="s">
        <v>101</v>
      </c>
      <c r="H1962" s="69" t="s">
        <v>5</v>
      </c>
      <c r="I1962" s="69" t="s">
        <v>100</v>
      </c>
      <c r="J1962" s="69" t="s">
        <v>108</v>
      </c>
      <c r="K1962" s="69" t="s">
        <v>95</v>
      </c>
    </row>
    <row r="1963" spans="1:11" ht="15.75" thickBot="1" x14ac:dyDescent="0.3">
      <c r="A1963" s="70"/>
      <c r="B1963" s="70"/>
      <c r="C1963" s="70" t="e">
        <f>VLOOKUP(E1946,INVENTORY!$A$2:$N$92,7,FALSE)</f>
        <v>#N/A</v>
      </c>
      <c r="D1963" s="70" t="e">
        <f>VLOOKUP(E1946,INVENTORY!$A$2:$N$92,8,FALSE)</f>
        <v>#N/A</v>
      </c>
      <c r="E1963" s="70" t="e">
        <f>VLOOKUP(E1946,INVENTORY!$A$2:$N$92,9,FALSE)</f>
        <v>#N/A</v>
      </c>
      <c r="G1963" s="70"/>
      <c r="H1963" s="70"/>
      <c r="I1963" s="70" t="e">
        <f>VLOOKUP(K1946,INVENTORY!$A$2:$N$92,7,FALSE)</f>
        <v>#N/A</v>
      </c>
      <c r="J1963" s="70" t="e">
        <f>VLOOKUP(K1946,INVENTORY!$A$2:$N$92,8,FALSE)</f>
        <v>#N/A</v>
      </c>
      <c r="K1963" s="70" t="e">
        <f>VLOOKUP(K1946,INVENTORY!$A$2:$N$92,9,FALSE)</f>
        <v>#N/A</v>
      </c>
    </row>
    <row r="1964" spans="1:11" ht="15.75" thickBot="1" x14ac:dyDescent="0.3">
      <c r="A1964" s="6"/>
      <c r="B1964" s="5"/>
      <c r="C1964" s="5"/>
      <c r="D1964" s="5"/>
      <c r="E1964" s="7"/>
      <c r="G1964" s="6"/>
      <c r="H1964" s="5"/>
      <c r="I1964" s="5"/>
      <c r="J1964" s="5"/>
      <c r="K1964" s="7"/>
    </row>
    <row r="1965" spans="1:11" ht="18" customHeight="1" thickBot="1" x14ac:dyDescent="0.3">
      <c r="A1965" s="6" t="s">
        <v>4</v>
      </c>
      <c r="B1965" s="5"/>
      <c r="C1965" s="166" t="e">
        <f>"Function Code: "&amp;VLOOKUP(E1946,INVENTORY!$A$2:$Q$92,14,FALSE)</f>
        <v>#N/A</v>
      </c>
      <c r="D1965" s="167"/>
      <c r="E1965" s="168"/>
      <c r="G1965" s="6" t="s">
        <v>4</v>
      </c>
      <c r="H1965" s="5"/>
      <c r="I1965" s="166" t="e">
        <f>"Function Code: "&amp;VLOOKUP(K1946,INVENTORY!$A$2:$Q$92,14,FALSE)</f>
        <v>#N/A</v>
      </c>
      <c r="J1965" s="167"/>
      <c r="K1965" s="168"/>
    </row>
    <row r="1966" spans="1:11" ht="15" customHeight="1" thickBot="1" x14ac:dyDescent="0.3">
      <c r="A1966" s="6"/>
      <c r="B1966" s="5"/>
      <c r="C1966" s="169"/>
      <c r="D1966" s="170"/>
      <c r="E1966" s="171"/>
      <c r="G1966" s="6"/>
      <c r="H1966" s="5"/>
      <c r="I1966" s="169"/>
      <c r="J1966" s="170"/>
      <c r="K1966" s="171"/>
    </row>
    <row r="1967" spans="1:11" ht="15" customHeight="1" thickBot="1" x14ac:dyDescent="0.3">
      <c r="A1967" s="6"/>
      <c r="B1967" s="5"/>
      <c r="C1967" s="169" t="e">
        <f>"Cosmetic Code: "&amp;VLOOKUP(E1946,INVENTORY!$A$2:$Q$92,15,FALSE)</f>
        <v>#N/A</v>
      </c>
      <c r="D1967" s="170"/>
      <c r="E1967" s="171"/>
      <c r="G1967" s="6"/>
      <c r="H1967" s="5"/>
      <c r="I1967" s="169" t="e">
        <f>"Cosmetic Code: "&amp;VLOOKUP(K1946,INVENTORY!$A$2:$Q$92,15,FALSE)</f>
        <v>#N/A</v>
      </c>
      <c r="J1967" s="170"/>
      <c r="K1967" s="171"/>
    </row>
    <row r="1968" spans="1:11" ht="15" customHeight="1" x14ac:dyDescent="0.25">
      <c r="A1968" s="6"/>
      <c r="B1968" s="5"/>
      <c r="C1968" s="15"/>
      <c r="D1968" s="16"/>
      <c r="E1968" s="17"/>
      <c r="G1968" s="6"/>
      <c r="H1968" s="5"/>
      <c r="I1968" s="15"/>
      <c r="J1968" s="16"/>
      <c r="K1968" s="17"/>
    </row>
    <row r="1969" spans="1:11" ht="15" customHeight="1" x14ac:dyDescent="0.25">
      <c r="A1969" s="4" t="s">
        <v>3</v>
      </c>
      <c r="B1969" s="14" t="s">
        <v>2</v>
      </c>
      <c r="C1969" s="15"/>
      <c r="D1969" s="16"/>
      <c r="E1969" s="17"/>
      <c r="G1969" s="4" t="s">
        <v>3</v>
      </c>
      <c r="H1969" s="14" t="s">
        <v>2</v>
      </c>
      <c r="I1969" s="15"/>
      <c r="J1969" s="16"/>
      <c r="K1969" s="17"/>
    </row>
    <row r="1970" spans="1:11" ht="15.75" customHeight="1" thickBot="1" x14ac:dyDescent="0.3">
      <c r="A1970" s="12" t="s">
        <v>1</v>
      </c>
      <c r="B1970" s="13" t="s">
        <v>1</v>
      </c>
      <c r="C1970" s="18"/>
      <c r="D1970" s="19"/>
      <c r="E1970" s="20"/>
      <c r="G1970" s="12" t="s">
        <v>1</v>
      </c>
      <c r="H1970" s="13" t="s">
        <v>1</v>
      </c>
      <c r="I1970" s="18"/>
      <c r="J1970" s="19"/>
      <c r="K1970" s="20"/>
    </row>
    <row r="1971" spans="1:11" ht="15.75" thickBot="1" x14ac:dyDescent="0.3">
      <c r="A1971" s="3" t="s">
        <v>0</v>
      </c>
      <c r="B1971" s="2" t="s">
        <v>0</v>
      </c>
      <c r="C1971" s="1"/>
      <c r="D1971" s="172" t="s">
        <v>119</v>
      </c>
      <c r="E1971" s="173"/>
      <c r="G1971" s="3" t="s">
        <v>0</v>
      </c>
      <c r="H1971" s="2" t="s">
        <v>0</v>
      </c>
      <c r="I1971" s="1"/>
      <c r="J1971" s="172" t="s">
        <v>119</v>
      </c>
      <c r="K1971" s="173"/>
    </row>
    <row r="1972" spans="1:11" ht="15.75" thickBot="1" x14ac:dyDescent="0.3"/>
    <row r="1973" spans="1:11" ht="15" customHeight="1" x14ac:dyDescent="0.25">
      <c r="A1973" s="176" t="s">
        <v>105</v>
      </c>
      <c r="B1973" s="177"/>
      <c r="C1973" s="177"/>
      <c r="D1973" s="177"/>
      <c r="E1973" s="178"/>
      <c r="G1973" s="176" t="s">
        <v>105</v>
      </c>
      <c r="H1973" s="177"/>
      <c r="I1973" s="177"/>
      <c r="J1973" s="177"/>
      <c r="K1973" s="178"/>
    </row>
    <row r="1974" spans="1:11" ht="15.75" customHeight="1" thickBot="1" x14ac:dyDescent="0.3">
      <c r="A1974" s="179"/>
      <c r="B1974" s="180"/>
      <c r="C1974" s="180"/>
      <c r="D1974" s="180"/>
      <c r="E1974" s="181"/>
      <c r="G1974" s="179"/>
      <c r="H1974" s="180"/>
      <c r="I1974" s="180"/>
      <c r="J1974" s="180"/>
      <c r="K1974" s="181"/>
    </row>
    <row r="1975" spans="1:11" ht="15.75" customHeight="1" thickBot="1" x14ac:dyDescent="0.3">
      <c r="A1975" s="11"/>
      <c r="B1975" s="10"/>
      <c r="C1975" s="10"/>
      <c r="D1975" s="33" t="s">
        <v>42</v>
      </c>
      <c r="E1975" s="42">
        <f>E1917+1</f>
        <v>35</v>
      </c>
      <c r="G1975" s="11"/>
      <c r="H1975" s="10"/>
      <c r="I1975" s="10"/>
      <c r="J1975" s="33" t="s">
        <v>42</v>
      </c>
      <c r="K1975" s="42">
        <f>'Data-PULLDOWNS'!$B$3+E1975</f>
        <v>36</v>
      </c>
    </row>
    <row r="1976" spans="1:11" ht="19.5" customHeight="1" x14ac:dyDescent="0.25">
      <c r="A1976" s="34" t="s">
        <v>11</v>
      </c>
      <c r="B1976" s="35" t="s">
        <v>15</v>
      </c>
      <c r="C1976" s="36" t="s">
        <v>12</v>
      </c>
      <c r="D1976" s="37">
        <f ca="1">NOW()</f>
        <v>45945.548046875003</v>
      </c>
      <c r="E1976" s="38"/>
      <c r="G1976" s="34" t="s">
        <v>11</v>
      </c>
      <c r="H1976" s="35" t="s">
        <v>15</v>
      </c>
      <c r="I1976" s="36" t="s">
        <v>12</v>
      </c>
      <c r="J1976" s="37">
        <f ca="1">NOW()</f>
        <v>45945.548046875003</v>
      </c>
      <c r="K1976" s="38"/>
    </row>
    <row r="1977" spans="1:11" ht="15.95" customHeight="1" x14ac:dyDescent="0.25">
      <c r="A1977" s="34" t="s">
        <v>39</v>
      </c>
      <c r="B1977" s="35" t="s">
        <v>103</v>
      </c>
      <c r="C1977" s="39" t="s">
        <v>38</v>
      </c>
      <c r="D1977" s="40" t="e">
        <f>VLOOKUP(E1975,INVENTORY!$A$2:$N$92,10,FALSE)</f>
        <v>#N/A</v>
      </c>
      <c r="E1977" s="38"/>
      <c r="G1977" s="34" t="s">
        <v>39</v>
      </c>
      <c r="H1977" s="35" t="s">
        <v>103</v>
      </c>
      <c r="I1977" s="39" t="s">
        <v>38</v>
      </c>
      <c r="J1977" s="40" t="e">
        <f>VLOOKUP(K1975,INVENTORY!$A$2:$N$92,10,FALSE)</f>
        <v>#N/A</v>
      </c>
      <c r="K1977" s="38"/>
    </row>
    <row r="1978" spans="1:11" ht="15.95" customHeight="1" x14ac:dyDescent="0.25">
      <c r="A1978" s="34" t="str">
        <f>"Make: "</f>
        <v xml:space="preserve">Make: </v>
      </c>
      <c r="B1978" s="35" t="e">
        <f>VLOOKUP(E1975,INVENTORY!$A$2:$N$92,2,FALSE)</f>
        <v>#N/A</v>
      </c>
      <c r="C1978" s="36" t="str">
        <f>"Model: "</f>
        <v xml:space="preserve">Model: </v>
      </c>
      <c r="D1978" s="40" t="e">
        <f>VLOOKUP(E1975,INVENTORY!$A$2:$N$92,3,FALSE)</f>
        <v>#N/A</v>
      </c>
      <c r="E1978" s="38"/>
      <c r="G1978" s="34" t="str">
        <f>"Make: "</f>
        <v xml:space="preserve">Make: </v>
      </c>
      <c r="H1978" s="35" t="e">
        <f>VLOOKUP(K1975,INVENTORY!$A$2:$N$92,2,FALSE)</f>
        <v>#N/A</v>
      </c>
      <c r="I1978" s="36" t="str">
        <f>"Model: "</f>
        <v xml:space="preserve">Model: </v>
      </c>
      <c r="J1978" s="40" t="e">
        <f>VLOOKUP(K1975,INVENTORY!$A$2:$N$92,3,FALSE)</f>
        <v>#N/A</v>
      </c>
      <c r="K1978" s="38"/>
    </row>
    <row r="1979" spans="1:11" ht="15.95" customHeight="1" x14ac:dyDescent="0.25">
      <c r="A1979" s="34" t="str">
        <f>"CPU/Speed: "</f>
        <v xml:space="preserve">CPU/Speed: </v>
      </c>
      <c r="B1979" s="35" t="e">
        <f>VLOOKUP(E1975,INVENTORY!$A$2:$N$92,4,FALSE)&amp;" / "&amp;VLOOKUP(E1975,INVENTORY!$A$2:$N$92,5,FALSE)&amp;"GHz"</f>
        <v>#N/A</v>
      </c>
      <c r="C1979" s="36"/>
      <c r="D1979" s="36" t="str">
        <f>"Memory: "</f>
        <v xml:space="preserve">Memory: </v>
      </c>
      <c r="E1979" s="41" t="e">
        <f>VLOOKUP(E1975,INVENTORY!$A$2:$N$92,6,FALSE)</f>
        <v>#N/A</v>
      </c>
      <c r="G1979" s="34" t="str">
        <f>"CPU/Speed: "</f>
        <v xml:space="preserve">CPU/Speed: </v>
      </c>
      <c r="H1979" s="35" t="e">
        <f>VLOOKUP(K1975,INVENTORY!$A$2:$N$92,4,FALSE)&amp;" / "&amp;VLOOKUP(K1975,INVENTORY!$A$2:$N$92,5,FALSE)&amp;"GHz"</f>
        <v>#N/A</v>
      </c>
      <c r="I1979" s="36"/>
      <c r="J1979" s="36" t="str">
        <f>"Memory: "</f>
        <v xml:space="preserve">Memory: </v>
      </c>
      <c r="K1979" s="71" t="e">
        <f>VLOOKUP(K1975,INVENTORY!$A$2:$N$92,6,FALSE)</f>
        <v>#N/A</v>
      </c>
    </row>
    <row r="1980" spans="1:11" ht="6.95" customHeight="1" x14ac:dyDescent="0.25">
      <c r="A1980" s="6"/>
      <c r="B1980" s="5"/>
      <c r="C1980" s="5"/>
      <c r="D1980" s="5"/>
      <c r="E1980" s="7"/>
      <c r="G1980" s="6"/>
      <c r="H1980" s="5"/>
      <c r="I1980" s="5"/>
      <c r="J1980" s="5"/>
      <c r="K1980" s="7"/>
    </row>
    <row r="1981" spans="1:11" x14ac:dyDescent="0.25">
      <c r="A1981" s="182" t="s">
        <v>10</v>
      </c>
      <c r="B1981" s="183"/>
      <c r="C1981" s="83" t="s">
        <v>1</v>
      </c>
      <c r="D1981" s="83" t="s">
        <v>9</v>
      </c>
      <c r="E1981" s="68" t="s">
        <v>8</v>
      </c>
      <c r="G1981" s="182" t="s">
        <v>10</v>
      </c>
      <c r="H1981" s="183"/>
      <c r="I1981" s="83" t="s">
        <v>1</v>
      </c>
      <c r="J1981" s="83" t="s">
        <v>9</v>
      </c>
      <c r="K1981" s="68" t="s">
        <v>8</v>
      </c>
    </row>
    <row r="1982" spans="1:11" x14ac:dyDescent="0.25">
      <c r="A1982" s="174" t="s">
        <v>96</v>
      </c>
      <c r="B1982" s="175"/>
      <c r="C1982" s="82" t="s">
        <v>13</v>
      </c>
      <c r="D1982" s="9"/>
      <c r="E1982" s="8"/>
      <c r="G1982" s="174" t="s">
        <v>96</v>
      </c>
      <c r="H1982" s="175"/>
      <c r="I1982" s="82" t="s">
        <v>13</v>
      </c>
      <c r="J1982" s="9"/>
      <c r="K1982" s="8"/>
    </row>
    <row r="1983" spans="1:11" x14ac:dyDescent="0.25">
      <c r="A1983" s="174" t="s">
        <v>98</v>
      </c>
      <c r="B1983" s="175"/>
      <c r="C1983" s="82" t="s">
        <v>13</v>
      </c>
      <c r="D1983" s="9"/>
      <c r="E1983" s="8"/>
      <c r="G1983" s="174" t="s">
        <v>98</v>
      </c>
      <c r="H1983" s="175"/>
      <c r="I1983" s="82" t="s">
        <v>13</v>
      </c>
      <c r="J1983" s="9"/>
      <c r="K1983" s="8"/>
    </row>
    <row r="1984" spans="1:11" x14ac:dyDescent="0.25">
      <c r="A1984" s="174" t="s">
        <v>97</v>
      </c>
      <c r="B1984" s="175"/>
      <c r="C1984" s="82" t="s">
        <v>13</v>
      </c>
      <c r="D1984" s="9"/>
      <c r="E1984" s="8"/>
      <c r="G1984" s="174" t="s">
        <v>97</v>
      </c>
      <c r="H1984" s="175"/>
      <c r="I1984" s="82" t="s">
        <v>13</v>
      </c>
      <c r="J1984" s="9"/>
      <c r="K1984" s="8"/>
    </row>
    <row r="1985" spans="1:11" x14ac:dyDescent="0.25">
      <c r="A1985" s="174" t="s">
        <v>7</v>
      </c>
      <c r="B1985" s="175"/>
      <c r="C1985" s="82" t="s">
        <v>13</v>
      </c>
      <c r="D1985" s="9"/>
      <c r="E1985" s="8"/>
      <c r="G1985" s="174" t="s">
        <v>7</v>
      </c>
      <c r="H1985" s="175"/>
      <c r="I1985" s="82" t="s">
        <v>13</v>
      </c>
      <c r="J1985" s="9"/>
      <c r="K1985" s="8"/>
    </row>
    <row r="1986" spans="1:11" x14ac:dyDescent="0.25">
      <c r="A1986" s="174" t="s">
        <v>99</v>
      </c>
      <c r="B1986" s="175"/>
      <c r="C1986" s="82" t="s">
        <v>13</v>
      </c>
      <c r="D1986" s="9"/>
      <c r="E1986" s="8"/>
      <c r="G1986" s="174" t="s">
        <v>99</v>
      </c>
      <c r="H1986" s="175"/>
      <c r="I1986" s="82" t="s">
        <v>13</v>
      </c>
      <c r="J1986" s="9"/>
      <c r="K1986" s="8"/>
    </row>
    <row r="1987" spans="1:11" x14ac:dyDescent="0.25">
      <c r="A1987" s="174" t="s">
        <v>6</v>
      </c>
      <c r="B1987" s="175"/>
      <c r="C1987" s="82" t="s">
        <v>13</v>
      </c>
      <c r="D1987" s="9"/>
      <c r="E1987" s="8"/>
      <c r="G1987" s="174" t="s">
        <v>6</v>
      </c>
      <c r="H1987" s="175"/>
      <c r="I1987" s="82" t="s">
        <v>13</v>
      </c>
      <c r="J1987" s="9"/>
      <c r="K1987" s="8"/>
    </row>
    <row r="1988" spans="1:11" x14ac:dyDescent="0.25">
      <c r="A1988" s="174"/>
      <c r="B1988" s="175"/>
      <c r="C1988" s="82"/>
      <c r="D1988" s="9"/>
      <c r="E1988" s="8"/>
      <c r="G1988" s="174"/>
      <c r="H1988" s="175"/>
      <c r="I1988" s="82"/>
      <c r="J1988" s="9"/>
      <c r="K1988" s="8"/>
    </row>
    <row r="1989" spans="1:11" x14ac:dyDescent="0.25">
      <c r="A1989" s="174"/>
      <c r="B1989" s="175"/>
      <c r="C1989" s="82"/>
      <c r="D1989" s="9"/>
      <c r="E1989" s="8"/>
      <c r="G1989" s="174"/>
      <c r="H1989" s="175"/>
      <c r="I1989" s="82"/>
      <c r="J1989" s="9"/>
      <c r="K1989" s="8"/>
    </row>
    <row r="1990" spans="1:11" ht="15.75" thickBot="1" x14ac:dyDescent="0.3">
      <c r="A1990" s="163" t="s">
        <v>14</v>
      </c>
      <c r="B1990" s="164"/>
      <c r="C1990" s="164"/>
      <c r="D1990" s="164"/>
      <c r="E1990" s="165"/>
      <c r="G1990" s="163" t="s">
        <v>14</v>
      </c>
      <c r="H1990" s="164"/>
      <c r="I1990" s="164"/>
      <c r="J1990" s="164"/>
      <c r="K1990" s="165"/>
    </row>
    <row r="1991" spans="1:11" ht="21.75" customHeight="1" x14ac:dyDescent="0.25">
      <c r="A1991" s="69" t="s">
        <v>101</v>
      </c>
      <c r="B1991" s="69" t="s">
        <v>5</v>
      </c>
      <c r="C1991" s="69" t="s">
        <v>100</v>
      </c>
      <c r="D1991" s="69" t="s">
        <v>108</v>
      </c>
      <c r="E1991" s="69" t="s">
        <v>95</v>
      </c>
      <c r="G1991" s="69" t="s">
        <v>101</v>
      </c>
      <c r="H1991" s="69" t="s">
        <v>5</v>
      </c>
      <c r="I1991" s="69" t="s">
        <v>100</v>
      </c>
      <c r="J1991" s="69" t="s">
        <v>108</v>
      </c>
      <c r="K1991" s="69" t="s">
        <v>95</v>
      </c>
    </row>
    <row r="1992" spans="1:11" ht="15.75" thickBot="1" x14ac:dyDescent="0.3">
      <c r="A1992" s="70"/>
      <c r="B1992" s="70"/>
      <c r="C1992" s="70" t="e">
        <f>VLOOKUP(E1975,INVENTORY!$A$2:$N$92,7,FALSE)</f>
        <v>#N/A</v>
      </c>
      <c r="D1992" s="70" t="e">
        <f>VLOOKUP(E1975,INVENTORY!$A$2:$N$92,8,FALSE)</f>
        <v>#N/A</v>
      </c>
      <c r="E1992" s="70" t="e">
        <f>VLOOKUP(E1975,INVENTORY!$A$2:$N$92,9,FALSE)</f>
        <v>#N/A</v>
      </c>
      <c r="G1992" s="70"/>
      <c r="H1992" s="70"/>
      <c r="I1992" s="70" t="e">
        <f>VLOOKUP(K1975,INVENTORY!$A$2:$N$92,7,FALSE)</f>
        <v>#N/A</v>
      </c>
      <c r="J1992" s="70" t="e">
        <f>VLOOKUP(K1975,INVENTORY!$A$2:$N$92,8,FALSE)</f>
        <v>#N/A</v>
      </c>
      <c r="K1992" s="70" t="e">
        <f>VLOOKUP(K1975,INVENTORY!$A$2:$N$92,9,FALSE)</f>
        <v>#N/A</v>
      </c>
    </row>
    <row r="1993" spans="1:11" ht="15.75" thickBot="1" x14ac:dyDescent="0.3">
      <c r="A1993" s="6"/>
      <c r="B1993" s="5"/>
      <c r="C1993" s="5"/>
      <c r="D1993" s="5"/>
      <c r="E1993" s="7"/>
      <c r="G1993" s="6"/>
      <c r="H1993" s="5"/>
      <c r="I1993" s="5"/>
      <c r="J1993" s="5"/>
      <c r="K1993" s="7"/>
    </row>
    <row r="1994" spans="1:11" ht="18" customHeight="1" thickBot="1" x14ac:dyDescent="0.3">
      <c r="A1994" s="6" t="s">
        <v>4</v>
      </c>
      <c r="B1994" s="5"/>
      <c r="C1994" s="166" t="e">
        <f>"Function Code: "&amp;VLOOKUP(E1975,INVENTORY!$A$2:$Q$92,14,FALSE)</f>
        <v>#N/A</v>
      </c>
      <c r="D1994" s="167"/>
      <c r="E1994" s="168"/>
      <c r="G1994" s="6" t="s">
        <v>4</v>
      </c>
      <c r="H1994" s="5"/>
      <c r="I1994" s="166" t="e">
        <f>"Function Code: "&amp;VLOOKUP(K1975,INVENTORY!$A$2:$Q$92,14,FALSE)</f>
        <v>#N/A</v>
      </c>
      <c r="J1994" s="167"/>
      <c r="K1994" s="168"/>
    </row>
    <row r="1995" spans="1:11" ht="15" customHeight="1" thickBot="1" x14ac:dyDescent="0.3">
      <c r="A1995" s="6"/>
      <c r="B1995" s="5"/>
      <c r="C1995" s="169"/>
      <c r="D1995" s="170"/>
      <c r="E1995" s="171"/>
      <c r="G1995" s="6"/>
      <c r="H1995" s="5"/>
      <c r="I1995" s="169"/>
      <c r="J1995" s="170"/>
      <c r="K1995" s="171"/>
    </row>
    <row r="1996" spans="1:11" ht="15" customHeight="1" thickBot="1" x14ac:dyDescent="0.3">
      <c r="A1996" s="6"/>
      <c r="B1996" s="5"/>
      <c r="C1996" s="169" t="e">
        <f>"Cosmetic Code: "&amp;VLOOKUP(E1975,INVENTORY!$A$2:$Q$92,15,FALSE)</f>
        <v>#N/A</v>
      </c>
      <c r="D1996" s="170"/>
      <c r="E1996" s="171"/>
      <c r="G1996" s="6"/>
      <c r="H1996" s="5"/>
      <c r="I1996" s="169" t="e">
        <f>"Cosmetic Code: "&amp;VLOOKUP(K1975,INVENTORY!$A$2:$Q$92,15,FALSE)</f>
        <v>#N/A</v>
      </c>
      <c r="J1996" s="170"/>
      <c r="K1996" s="171"/>
    </row>
    <row r="1997" spans="1:11" ht="15" customHeight="1" x14ac:dyDescent="0.25">
      <c r="A1997" s="6"/>
      <c r="B1997" s="5"/>
      <c r="C1997" s="15"/>
      <c r="D1997" s="16"/>
      <c r="E1997" s="17"/>
      <c r="G1997" s="6"/>
      <c r="H1997" s="5"/>
      <c r="I1997" s="15"/>
      <c r="J1997" s="16"/>
      <c r="K1997" s="17"/>
    </row>
    <row r="1998" spans="1:11" ht="15" customHeight="1" x14ac:dyDescent="0.25">
      <c r="A1998" s="4" t="s">
        <v>3</v>
      </c>
      <c r="B1998" s="14" t="s">
        <v>2</v>
      </c>
      <c r="C1998" s="15"/>
      <c r="D1998" s="16"/>
      <c r="E1998" s="17"/>
      <c r="G1998" s="4" t="s">
        <v>3</v>
      </c>
      <c r="H1998" s="14" t="s">
        <v>2</v>
      </c>
      <c r="I1998" s="15"/>
      <c r="J1998" s="16"/>
      <c r="K1998" s="17"/>
    </row>
    <row r="1999" spans="1:11" ht="15.75" customHeight="1" thickBot="1" x14ac:dyDescent="0.3">
      <c r="A1999" s="12" t="s">
        <v>1</v>
      </c>
      <c r="B1999" s="13" t="s">
        <v>1</v>
      </c>
      <c r="C1999" s="18"/>
      <c r="D1999" s="19"/>
      <c r="E1999" s="20"/>
      <c r="G1999" s="12" t="s">
        <v>1</v>
      </c>
      <c r="H1999" s="13" t="s">
        <v>1</v>
      </c>
      <c r="I1999" s="18"/>
      <c r="J1999" s="19"/>
      <c r="K1999" s="20"/>
    </row>
    <row r="2000" spans="1:11" ht="15.75" thickBot="1" x14ac:dyDescent="0.3">
      <c r="A2000" s="3" t="s">
        <v>0</v>
      </c>
      <c r="B2000" s="2" t="s">
        <v>0</v>
      </c>
      <c r="C2000" s="1"/>
      <c r="D2000" s="172" t="s">
        <v>119</v>
      </c>
      <c r="E2000" s="173"/>
      <c r="G2000" s="3" t="s">
        <v>0</v>
      </c>
      <c r="H2000" s="2" t="s">
        <v>0</v>
      </c>
      <c r="I2000" s="1"/>
      <c r="J2000" s="172" t="s">
        <v>119</v>
      </c>
      <c r="K2000" s="173"/>
    </row>
    <row r="2001" spans="1:11" ht="47.25" customHeight="1" thickBot="1" x14ac:dyDescent="0.3"/>
    <row r="2002" spans="1:11" ht="15" customHeight="1" x14ac:dyDescent="0.25">
      <c r="A2002" s="176" t="s">
        <v>105</v>
      </c>
      <c r="B2002" s="177"/>
      <c r="C2002" s="177"/>
      <c r="D2002" s="177"/>
      <c r="E2002" s="178"/>
      <c r="G2002" s="176" t="s">
        <v>105</v>
      </c>
      <c r="H2002" s="177"/>
      <c r="I2002" s="177"/>
      <c r="J2002" s="177"/>
      <c r="K2002" s="178"/>
    </row>
    <row r="2003" spans="1:11" ht="15.75" customHeight="1" thickBot="1" x14ac:dyDescent="0.3">
      <c r="A2003" s="179"/>
      <c r="B2003" s="180"/>
      <c r="C2003" s="180"/>
      <c r="D2003" s="180"/>
      <c r="E2003" s="181"/>
      <c r="G2003" s="179"/>
      <c r="H2003" s="180"/>
      <c r="I2003" s="180"/>
      <c r="J2003" s="180"/>
      <c r="K2003" s="181"/>
    </row>
    <row r="2004" spans="1:11" ht="15.75" customHeight="1" thickBot="1" x14ac:dyDescent="0.3">
      <c r="A2004" s="11"/>
      <c r="B2004" s="10"/>
      <c r="C2004" s="10"/>
      <c r="D2004" s="33" t="s">
        <v>42</v>
      </c>
      <c r="E2004" s="42">
        <f>'Data-PULLDOWNS'!$B$3*2+E1975</f>
        <v>37</v>
      </c>
      <c r="G2004" s="11"/>
      <c r="H2004" s="10"/>
      <c r="I2004" s="10"/>
      <c r="J2004" s="33" t="s">
        <v>42</v>
      </c>
      <c r="K2004" s="42">
        <f>'Data-PULLDOWNS'!$B$3*3+E1975</f>
        <v>38</v>
      </c>
    </row>
    <row r="2005" spans="1:11" ht="19.5" customHeight="1" x14ac:dyDescent="0.25">
      <c r="A2005" s="34" t="s">
        <v>11</v>
      </c>
      <c r="B2005" s="35" t="s">
        <v>15</v>
      </c>
      <c r="C2005" s="36" t="s">
        <v>12</v>
      </c>
      <c r="D2005" s="37">
        <f ca="1">NOW()</f>
        <v>45945.548046875003</v>
      </c>
      <c r="E2005" s="38"/>
      <c r="G2005" s="34" t="s">
        <v>11</v>
      </c>
      <c r="H2005" s="35" t="s">
        <v>15</v>
      </c>
      <c r="I2005" s="36" t="s">
        <v>12</v>
      </c>
      <c r="J2005" s="37">
        <f ca="1">NOW()</f>
        <v>45945.548046875003</v>
      </c>
      <c r="K2005" s="38"/>
    </row>
    <row r="2006" spans="1:11" ht="15.95" customHeight="1" x14ac:dyDescent="0.25">
      <c r="A2006" s="34" t="s">
        <v>39</v>
      </c>
      <c r="B2006" s="35" t="s">
        <v>103</v>
      </c>
      <c r="C2006" s="39" t="s">
        <v>38</v>
      </c>
      <c r="D2006" s="40" t="e">
        <f>VLOOKUP(E2004,INVENTORY!$A$2:$N$92,10,FALSE)</f>
        <v>#N/A</v>
      </c>
      <c r="E2006" s="38"/>
      <c r="G2006" s="34" t="s">
        <v>39</v>
      </c>
      <c r="H2006" s="35" t="s">
        <v>103</v>
      </c>
      <c r="I2006" s="39" t="s">
        <v>38</v>
      </c>
      <c r="J2006" s="40" t="e">
        <f>VLOOKUP(K2004,INVENTORY!$A$2:$N$92,10,FALSE)</f>
        <v>#N/A</v>
      </c>
      <c r="K2006" s="38"/>
    </row>
    <row r="2007" spans="1:11" ht="15.95" customHeight="1" x14ac:dyDescent="0.25">
      <c r="A2007" s="34" t="str">
        <f>"Make: "</f>
        <v xml:space="preserve">Make: </v>
      </c>
      <c r="B2007" s="35" t="e">
        <f>VLOOKUP(E2004,INVENTORY!$A$2:$N$92,2,FALSE)</f>
        <v>#N/A</v>
      </c>
      <c r="C2007" s="36" t="str">
        <f>"Model: "</f>
        <v xml:space="preserve">Model: </v>
      </c>
      <c r="D2007" s="40" t="e">
        <f>VLOOKUP(E2004,INVENTORY!$A$2:$N$92,3,FALSE)</f>
        <v>#N/A</v>
      </c>
      <c r="E2007" s="38"/>
      <c r="G2007" s="34" t="str">
        <f>"Make: "</f>
        <v xml:space="preserve">Make: </v>
      </c>
      <c r="H2007" s="35" t="e">
        <f>VLOOKUP(K2004,INVENTORY!$A$2:$N$92,2,FALSE)</f>
        <v>#N/A</v>
      </c>
      <c r="I2007" s="36" t="str">
        <f>"Model: "</f>
        <v xml:space="preserve">Model: </v>
      </c>
      <c r="J2007" s="40" t="e">
        <f>VLOOKUP(K2004,INVENTORY!$A$2:$N$92,3,FALSE)</f>
        <v>#N/A</v>
      </c>
      <c r="K2007" s="38"/>
    </row>
    <row r="2008" spans="1:11" ht="15.95" customHeight="1" x14ac:dyDescent="0.25">
      <c r="A2008" s="34" t="str">
        <f>"CPU/Speed: "</f>
        <v xml:space="preserve">CPU/Speed: </v>
      </c>
      <c r="B2008" s="35" t="e">
        <f>VLOOKUP(E2004,INVENTORY!$A$2:$N$92,4,FALSE)&amp;" / "&amp;VLOOKUP(E2004,INVENTORY!$A$2:$N$92,5,FALSE)&amp;"GHz"</f>
        <v>#N/A</v>
      </c>
      <c r="C2008" s="36"/>
      <c r="D2008" s="36" t="str">
        <f>"Memory: "</f>
        <v xml:space="preserve">Memory: </v>
      </c>
      <c r="E2008" s="71" t="e">
        <f>VLOOKUP(E2004,INVENTORY!$A$2:$N$92,6,FALSE)</f>
        <v>#N/A</v>
      </c>
      <c r="G2008" s="34" t="str">
        <f>"CPU/Speed: "</f>
        <v xml:space="preserve">CPU/Speed: </v>
      </c>
      <c r="H2008" s="35" t="e">
        <f>VLOOKUP(K2004,INVENTORY!$A$2:$N$92,4,FALSE)&amp;" / "&amp;VLOOKUP(K2004,INVENTORY!$A$2:$N$92,5,FALSE)&amp;"GHz"</f>
        <v>#N/A</v>
      </c>
      <c r="I2008" s="36"/>
      <c r="J2008" s="36" t="str">
        <f>"Memory: "</f>
        <v xml:space="preserve">Memory: </v>
      </c>
      <c r="K2008" s="71" t="e">
        <f>VLOOKUP(K2004,INVENTORY!$A$2:$N$92,6,FALSE)</f>
        <v>#N/A</v>
      </c>
    </row>
    <row r="2009" spans="1:11" ht="6.95" customHeight="1" x14ac:dyDescent="0.25">
      <c r="A2009" s="6"/>
      <c r="B2009" s="5"/>
      <c r="C2009" s="5"/>
      <c r="D2009" s="5"/>
      <c r="E2009" s="7"/>
      <c r="G2009" s="6"/>
      <c r="H2009" s="5"/>
      <c r="I2009" s="5"/>
      <c r="J2009" s="5"/>
      <c r="K2009" s="7"/>
    </row>
    <row r="2010" spans="1:11" x14ac:dyDescent="0.25">
      <c r="A2010" s="182" t="s">
        <v>10</v>
      </c>
      <c r="B2010" s="183"/>
      <c r="C2010" s="83" t="s">
        <v>1</v>
      </c>
      <c r="D2010" s="83" t="s">
        <v>9</v>
      </c>
      <c r="E2010" s="68" t="s">
        <v>8</v>
      </c>
      <c r="G2010" s="182" t="s">
        <v>10</v>
      </c>
      <c r="H2010" s="183"/>
      <c r="I2010" s="83" t="s">
        <v>1</v>
      </c>
      <c r="J2010" s="83" t="s">
        <v>9</v>
      </c>
      <c r="K2010" s="68" t="s">
        <v>8</v>
      </c>
    </row>
    <row r="2011" spans="1:11" x14ac:dyDescent="0.25">
      <c r="A2011" s="174" t="s">
        <v>96</v>
      </c>
      <c r="B2011" s="175"/>
      <c r="C2011" s="82" t="s">
        <v>13</v>
      </c>
      <c r="D2011" s="9"/>
      <c r="E2011" s="8"/>
      <c r="G2011" s="174" t="s">
        <v>96</v>
      </c>
      <c r="H2011" s="175"/>
      <c r="I2011" s="82" t="s">
        <v>13</v>
      </c>
      <c r="J2011" s="9"/>
      <c r="K2011" s="8"/>
    </row>
    <row r="2012" spans="1:11" x14ac:dyDescent="0.25">
      <c r="A2012" s="174" t="s">
        <v>98</v>
      </c>
      <c r="B2012" s="175"/>
      <c r="C2012" s="82" t="s">
        <v>13</v>
      </c>
      <c r="D2012" s="9"/>
      <c r="E2012" s="8"/>
      <c r="G2012" s="174" t="s">
        <v>98</v>
      </c>
      <c r="H2012" s="175"/>
      <c r="I2012" s="82" t="s">
        <v>13</v>
      </c>
      <c r="J2012" s="9"/>
      <c r="K2012" s="8"/>
    </row>
    <row r="2013" spans="1:11" x14ac:dyDescent="0.25">
      <c r="A2013" s="174" t="s">
        <v>97</v>
      </c>
      <c r="B2013" s="175"/>
      <c r="C2013" s="82" t="s">
        <v>13</v>
      </c>
      <c r="D2013" s="9"/>
      <c r="E2013" s="8"/>
      <c r="G2013" s="174" t="s">
        <v>97</v>
      </c>
      <c r="H2013" s="175"/>
      <c r="I2013" s="82" t="s">
        <v>13</v>
      </c>
      <c r="J2013" s="9"/>
      <c r="K2013" s="8"/>
    </row>
    <row r="2014" spans="1:11" x14ac:dyDescent="0.25">
      <c r="A2014" s="174" t="s">
        <v>7</v>
      </c>
      <c r="B2014" s="175"/>
      <c r="C2014" s="82" t="s">
        <v>13</v>
      </c>
      <c r="D2014" s="9"/>
      <c r="E2014" s="8"/>
      <c r="G2014" s="174" t="s">
        <v>7</v>
      </c>
      <c r="H2014" s="175"/>
      <c r="I2014" s="82" t="s">
        <v>13</v>
      </c>
      <c r="J2014" s="9"/>
      <c r="K2014" s="8"/>
    </row>
    <row r="2015" spans="1:11" x14ac:dyDescent="0.25">
      <c r="A2015" s="174" t="s">
        <v>99</v>
      </c>
      <c r="B2015" s="175"/>
      <c r="C2015" s="82" t="s">
        <v>13</v>
      </c>
      <c r="D2015" s="9"/>
      <c r="E2015" s="8"/>
      <c r="G2015" s="174" t="s">
        <v>99</v>
      </c>
      <c r="H2015" s="175"/>
      <c r="I2015" s="82" t="s">
        <v>13</v>
      </c>
      <c r="J2015" s="9"/>
      <c r="K2015" s="8"/>
    </row>
    <row r="2016" spans="1:11" x14ac:dyDescent="0.25">
      <c r="A2016" s="174" t="s">
        <v>6</v>
      </c>
      <c r="B2016" s="175"/>
      <c r="C2016" s="82" t="s">
        <v>13</v>
      </c>
      <c r="D2016" s="9"/>
      <c r="E2016" s="8"/>
      <c r="G2016" s="174" t="s">
        <v>6</v>
      </c>
      <c r="H2016" s="175"/>
      <c r="I2016" s="82" t="s">
        <v>13</v>
      </c>
      <c r="J2016" s="9"/>
      <c r="K2016" s="8"/>
    </row>
    <row r="2017" spans="1:11" x14ac:dyDescent="0.25">
      <c r="A2017" s="174"/>
      <c r="B2017" s="175"/>
      <c r="C2017" s="82"/>
      <c r="D2017" s="9"/>
      <c r="E2017" s="8"/>
      <c r="G2017" s="174"/>
      <c r="H2017" s="175"/>
      <c r="I2017" s="82"/>
      <c r="J2017" s="9"/>
      <c r="K2017" s="8"/>
    </row>
    <row r="2018" spans="1:11" x14ac:dyDescent="0.25">
      <c r="A2018" s="174"/>
      <c r="B2018" s="175"/>
      <c r="C2018" s="82"/>
      <c r="D2018" s="9"/>
      <c r="E2018" s="8"/>
      <c r="G2018" s="174"/>
      <c r="H2018" s="175"/>
      <c r="I2018" s="82"/>
      <c r="J2018" s="9"/>
      <c r="K2018" s="8"/>
    </row>
    <row r="2019" spans="1:11" ht="15.75" thickBot="1" x14ac:dyDescent="0.3">
      <c r="A2019" s="163" t="s">
        <v>14</v>
      </c>
      <c r="B2019" s="164"/>
      <c r="C2019" s="164"/>
      <c r="D2019" s="164"/>
      <c r="E2019" s="165"/>
      <c r="G2019" s="163" t="s">
        <v>14</v>
      </c>
      <c r="H2019" s="164"/>
      <c r="I2019" s="164"/>
      <c r="J2019" s="164"/>
      <c r="K2019" s="165"/>
    </row>
    <row r="2020" spans="1:11" ht="21.75" customHeight="1" x14ac:dyDescent="0.25">
      <c r="A2020" s="69" t="s">
        <v>101</v>
      </c>
      <c r="B2020" s="69" t="s">
        <v>5</v>
      </c>
      <c r="C2020" s="69" t="s">
        <v>100</v>
      </c>
      <c r="D2020" s="69" t="s">
        <v>108</v>
      </c>
      <c r="E2020" s="69" t="s">
        <v>95</v>
      </c>
      <c r="G2020" s="69" t="s">
        <v>101</v>
      </c>
      <c r="H2020" s="69" t="s">
        <v>5</v>
      </c>
      <c r="I2020" s="69" t="s">
        <v>100</v>
      </c>
      <c r="J2020" s="69" t="s">
        <v>108</v>
      </c>
      <c r="K2020" s="69" t="s">
        <v>95</v>
      </c>
    </row>
    <row r="2021" spans="1:11" ht="15.75" thickBot="1" x14ac:dyDescent="0.3">
      <c r="A2021" s="70"/>
      <c r="B2021" s="70"/>
      <c r="C2021" s="70" t="e">
        <f>VLOOKUP(E2004,INVENTORY!$A$2:$N$92,7,FALSE)</f>
        <v>#N/A</v>
      </c>
      <c r="D2021" s="70" t="e">
        <f>VLOOKUP(E2004,INVENTORY!$A$2:$N$92,8,FALSE)</f>
        <v>#N/A</v>
      </c>
      <c r="E2021" s="70" t="e">
        <f>VLOOKUP(E2004,INVENTORY!$A$2:$N$92,9,FALSE)</f>
        <v>#N/A</v>
      </c>
      <c r="G2021" s="70"/>
      <c r="H2021" s="70"/>
      <c r="I2021" s="70" t="e">
        <f>VLOOKUP(K2004,INVENTORY!$A$2:$N$92,7,FALSE)</f>
        <v>#N/A</v>
      </c>
      <c r="J2021" s="70" t="e">
        <f>VLOOKUP(K2004,INVENTORY!$A$2:$N$92,8,FALSE)</f>
        <v>#N/A</v>
      </c>
      <c r="K2021" s="70" t="e">
        <f>VLOOKUP(K2004,INVENTORY!$A$2:$N$92,9,FALSE)</f>
        <v>#N/A</v>
      </c>
    </row>
    <row r="2022" spans="1:11" ht="15.75" thickBot="1" x14ac:dyDescent="0.3">
      <c r="A2022" s="6"/>
      <c r="B2022" s="5"/>
      <c r="C2022" s="5"/>
      <c r="D2022" s="5"/>
      <c r="E2022" s="7"/>
      <c r="G2022" s="6"/>
      <c r="H2022" s="5"/>
      <c r="I2022" s="5"/>
      <c r="J2022" s="5"/>
      <c r="K2022" s="7"/>
    </row>
    <row r="2023" spans="1:11" ht="18" customHeight="1" thickBot="1" x14ac:dyDescent="0.3">
      <c r="A2023" s="6" t="s">
        <v>4</v>
      </c>
      <c r="B2023" s="5"/>
      <c r="C2023" s="166" t="e">
        <f>"Function Code: "&amp;VLOOKUP(E2004,INVENTORY!$A$2:$Q$92,14,FALSE)</f>
        <v>#N/A</v>
      </c>
      <c r="D2023" s="167"/>
      <c r="E2023" s="168"/>
      <c r="G2023" s="6" t="s">
        <v>4</v>
      </c>
      <c r="H2023" s="5"/>
      <c r="I2023" s="166" t="e">
        <f>"Function Code: "&amp;VLOOKUP(K2004,INVENTORY!$A$2:$Q$92,14,FALSE)</f>
        <v>#N/A</v>
      </c>
      <c r="J2023" s="167"/>
      <c r="K2023" s="168"/>
    </row>
    <row r="2024" spans="1:11" ht="15" customHeight="1" thickBot="1" x14ac:dyDescent="0.3">
      <c r="A2024" s="6"/>
      <c r="B2024" s="5"/>
      <c r="C2024" s="169"/>
      <c r="D2024" s="170"/>
      <c r="E2024" s="171"/>
      <c r="G2024" s="6"/>
      <c r="H2024" s="5"/>
      <c r="I2024" s="169"/>
      <c r="J2024" s="170"/>
      <c r="K2024" s="171"/>
    </row>
    <row r="2025" spans="1:11" ht="15" customHeight="1" thickBot="1" x14ac:dyDescent="0.3">
      <c r="A2025" s="6"/>
      <c r="B2025" s="5"/>
      <c r="C2025" s="169" t="e">
        <f>"Cosmetic Code: "&amp;VLOOKUP(E2004,INVENTORY!$A$2:$Q$92,15,FALSE)</f>
        <v>#N/A</v>
      </c>
      <c r="D2025" s="170"/>
      <c r="E2025" s="171"/>
      <c r="G2025" s="6"/>
      <c r="H2025" s="5"/>
      <c r="I2025" s="169" t="e">
        <f>"Cosmetic Code: "&amp;VLOOKUP(K2004,INVENTORY!$A$2:$Q$92,15,FALSE)</f>
        <v>#N/A</v>
      </c>
      <c r="J2025" s="170"/>
      <c r="K2025" s="171"/>
    </row>
    <row r="2026" spans="1:11" ht="15" customHeight="1" x14ac:dyDescent="0.25">
      <c r="A2026" s="6"/>
      <c r="B2026" s="5"/>
      <c r="C2026" s="15"/>
      <c r="D2026" s="16"/>
      <c r="E2026" s="17"/>
      <c r="G2026" s="6"/>
      <c r="H2026" s="5"/>
      <c r="I2026" s="15"/>
      <c r="J2026" s="16"/>
      <c r="K2026" s="17"/>
    </row>
    <row r="2027" spans="1:11" ht="15" customHeight="1" x14ac:dyDescent="0.25">
      <c r="A2027" s="4" t="s">
        <v>3</v>
      </c>
      <c r="B2027" s="14" t="s">
        <v>2</v>
      </c>
      <c r="C2027" s="15"/>
      <c r="D2027" s="16"/>
      <c r="E2027" s="17"/>
      <c r="G2027" s="4" t="s">
        <v>3</v>
      </c>
      <c r="H2027" s="14" t="s">
        <v>2</v>
      </c>
      <c r="I2027" s="15"/>
      <c r="J2027" s="16"/>
      <c r="K2027" s="17"/>
    </row>
    <row r="2028" spans="1:11" ht="15.75" customHeight="1" thickBot="1" x14ac:dyDescent="0.3">
      <c r="A2028" s="12" t="s">
        <v>1</v>
      </c>
      <c r="B2028" s="13" t="s">
        <v>1</v>
      </c>
      <c r="C2028" s="18"/>
      <c r="D2028" s="19"/>
      <c r="E2028" s="20"/>
      <c r="G2028" s="12" t="s">
        <v>1</v>
      </c>
      <c r="H2028" s="13" t="s">
        <v>1</v>
      </c>
      <c r="I2028" s="18"/>
      <c r="J2028" s="19"/>
      <c r="K2028" s="20"/>
    </row>
    <row r="2029" spans="1:11" ht="15.75" thickBot="1" x14ac:dyDescent="0.3">
      <c r="A2029" s="3" t="s">
        <v>0</v>
      </c>
      <c r="B2029" s="2" t="s">
        <v>0</v>
      </c>
      <c r="C2029" s="1"/>
      <c r="D2029" s="172" t="s">
        <v>119</v>
      </c>
      <c r="E2029" s="173"/>
      <c r="G2029" s="3" t="s">
        <v>0</v>
      </c>
      <c r="H2029" s="2" t="s">
        <v>0</v>
      </c>
      <c r="I2029" s="1"/>
      <c r="J2029" s="172" t="s">
        <v>119</v>
      </c>
      <c r="K2029" s="173"/>
    </row>
    <row r="2030" spans="1:11" ht="15.75" thickBot="1" x14ac:dyDescent="0.3"/>
    <row r="2031" spans="1:11" ht="15" customHeight="1" x14ac:dyDescent="0.25">
      <c r="A2031" s="176" t="s">
        <v>105</v>
      </c>
      <c r="B2031" s="177"/>
      <c r="C2031" s="177"/>
      <c r="D2031" s="177"/>
      <c r="E2031" s="178"/>
      <c r="G2031" s="176" t="s">
        <v>105</v>
      </c>
      <c r="H2031" s="177"/>
      <c r="I2031" s="177"/>
      <c r="J2031" s="177"/>
      <c r="K2031" s="178"/>
    </row>
    <row r="2032" spans="1:11" ht="15.75" customHeight="1" thickBot="1" x14ac:dyDescent="0.3">
      <c r="A2032" s="179"/>
      <c r="B2032" s="180"/>
      <c r="C2032" s="180"/>
      <c r="D2032" s="180"/>
      <c r="E2032" s="181"/>
      <c r="G2032" s="179"/>
      <c r="H2032" s="180"/>
      <c r="I2032" s="180"/>
      <c r="J2032" s="180"/>
      <c r="K2032" s="181"/>
    </row>
    <row r="2033" spans="1:11" ht="15.75" customHeight="1" thickBot="1" x14ac:dyDescent="0.3">
      <c r="A2033" s="11"/>
      <c r="B2033" s="10"/>
      <c r="C2033" s="10"/>
      <c r="D2033" s="33" t="s">
        <v>42</v>
      </c>
      <c r="E2033" s="42">
        <f>E1975+1</f>
        <v>36</v>
      </c>
      <c r="G2033" s="11"/>
      <c r="H2033" s="10"/>
      <c r="I2033" s="10"/>
      <c r="J2033" s="33" t="s">
        <v>42</v>
      </c>
      <c r="K2033" s="42">
        <f>'Data-PULLDOWNS'!$B$3+E2033</f>
        <v>37</v>
      </c>
    </row>
    <row r="2034" spans="1:11" ht="19.5" customHeight="1" x14ac:dyDescent="0.25">
      <c r="A2034" s="34" t="s">
        <v>11</v>
      </c>
      <c r="B2034" s="35" t="s">
        <v>15</v>
      </c>
      <c r="C2034" s="36" t="s">
        <v>12</v>
      </c>
      <c r="D2034" s="37">
        <f ca="1">NOW()</f>
        <v>45945.548046875003</v>
      </c>
      <c r="E2034" s="38"/>
      <c r="G2034" s="34" t="s">
        <v>11</v>
      </c>
      <c r="H2034" s="35" t="s">
        <v>15</v>
      </c>
      <c r="I2034" s="36" t="s">
        <v>12</v>
      </c>
      <c r="J2034" s="37">
        <f ca="1">NOW()</f>
        <v>45945.548046875003</v>
      </c>
      <c r="K2034" s="38"/>
    </row>
    <row r="2035" spans="1:11" ht="15.95" customHeight="1" x14ac:dyDescent="0.25">
      <c r="A2035" s="34" t="s">
        <v>39</v>
      </c>
      <c r="B2035" s="35" t="s">
        <v>103</v>
      </c>
      <c r="C2035" s="39" t="s">
        <v>38</v>
      </c>
      <c r="D2035" s="40" t="e">
        <f>VLOOKUP(E2033,INVENTORY!$A$2:$N$92,10,FALSE)</f>
        <v>#N/A</v>
      </c>
      <c r="E2035" s="38"/>
      <c r="G2035" s="34" t="s">
        <v>39</v>
      </c>
      <c r="H2035" s="35" t="s">
        <v>103</v>
      </c>
      <c r="I2035" s="39" t="s">
        <v>38</v>
      </c>
      <c r="J2035" s="40" t="e">
        <f>VLOOKUP(K2033,INVENTORY!$A$2:$N$92,10,FALSE)</f>
        <v>#N/A</v>
      </c>
      <c r="K2035" s="38"/>
    </row>
    <row r="2036" spans="1:11" ht="15.95" customHeight="1" x14ac:dyDescent="0.25">
      <c r="A2036" s="34" t="str">
        <f>"Make: "</f>
        <v xml:space="preserve">Make: </v>
      </c>
      <c r="B2036" s="35" t="e">
        <f>VLOOKUP(E2033,INVENTORY!$A$2:$N$92,2,FALSE)</f>
        <v>#N/A</v>
      </c>
      <c r="C2036" s="36" t="str">
        <f>"Model: "</f>
        <v xml:space="preserve">Model: </v>
      </c>
      <c r="D2036" s="40" t="e">
        <f>VLOOKUP(E2033,INVENTORY!$A$2:$N$92,3,FALSE)</f>
        <v>#N/A</v>
      </c>
      <c r="E2036" s="38"/>
      <c r="G2036" s="34" t="str">
        <f>"Make: "</f>
        <v xml:space="preserve">Make: </v>
      </c>
      <c r="H2036" s="35" t="e">
        <f>VLOOKUP(K2033,INVENTORY!$A$2:$N$92,2,FALSE)</f>
        <v>#N/A</v>
      </c>
      <c r="I2036" s="36" t="str">
        <f>"Model: "</f>
        <v xml:space="preserve">Model: </v>
      </c>
      <c r="J2036" s="40" t="e">
        <f>VLOOKUP(K2033,INVENTORY!$A$2:$N$92,3,FALSE)</f>
        <v>#N/A</v>
      </c>
      <c r="K2036" s="38"/>
    </row>
    <row r="2037" spans="1:11" ht="15.95" customHeight="1" x14ac:dyDescent="0.25">
      <c r="A2037" s="34" t="str">
        <f>"CPU/Speed: "</f>
        <v xml:space="preserve">CPU/Speed: </v>
      </c>
      <c r="B2037" s="35" t="e">
        <f>VLOOKUP(E2033,INVENTORY!$A$2:$N$92,4,FALSE)&amp;" / "&amp;VLOOKUP(E2033,INVENTORY!$A$2:$N$92,5,FALSE)&amp;"GHz"</f>
        <v>#N/A</v>
      </c>
      <c r="C2037" s="36"/>
      <c r="D2037" s="36" t="str">
        <f>"Memory: "</f>
        <v xml:space="preserve">Memory: </v>
      </c>
      <c r="E2037" s="41" t="e">
        <f>VLOOKUP(E2033,INVENTORY!$A$2:$N$92,6,FALSE)</f>
        <v>#N/A</v>
      </c>
      <c r="G2037" s="34" t="str">
        <f>"CPU/Speed: "</f>
        <v xml:space="preserve">CPU/Speed: </v>
      </c>
      <c r="H2037" s="35" t="e">
        <f>VLOOKUP(K2033,INVENTORY!$A$2:$N$92,4,FALSE)&amp;" / "&amp;VLOOKUP(K2033,INVENTORY!$A$2:$N$92,5,FALSE)&amp;"GHz"</f>
        <v>#N/A</v>
      </c>
      <c r="I2037" s="36"/>
      <c r="J2037" s="36" t="str">
        <f>"Memory: "</f>
        <v xml:space="preserve">Memory: </v>
      </c>
      <c r="K2037" s="71" t="e">
        <f>VLOOKUP(K2033,INVENTORY!$A$2:$N$92,6,FALSE)</f>
        <v>#N/A</v>
      </c>
    </row>
    <row r="2038" spans="1:11" ht="6.95" customHeight="1" x14ac:dyDescent="0.25">
      <c r="A2038" s="6"/>
      <c r="B2038" s="5"/>
      <c r="C2038" s="5"/>
      <c r="D2038" s="5"/>
      <c r="E2038" s="7"/>
      <c r="G2038" s="6"/>
      <c r="H2038" s="5"/>
      <c r="I2038" s="5"/>
      <c r="J2038" s="5"/>
      <c r="K2038" s="7"/>
    </row>
    <row r="2039" spans="1:11" x14ac:dyDescent="0.25">
      <c r="A2039" s="182" t="s">
        <v>10</v>
      </c>
      <c r="B2039" s="183"/>
      <c r="C2039" s="83" t="s">
        <v>1</v>
      </c>
      <c r="D2039" s="83" t="s">
        <v>9</v>
      </c>
      <c r="E2039" s="68" t="s">
        <v>8</v>
      </c>
      <c r="G2039" s="182" t="s">
        <v>10</v>
      </c>
      <c r="H2039" s="183"/>
      <c r="I2039" s="83" t="s">
        <v>1</v>
      </c>
      <c r="J2039" s="83" t="s">
        <v>9</v>
      </c>
      <c r="K2039" s="68" t="s">
        <v>8</v>
      </c>
    </row>
    <row r="2040" spans="1:11" x14ac:dyDescent="0.25">
      <c r="A2040" s="174" t="s">
        <v>96</v>
      </c>
      <c r="B2040" s="175"/>
      <c r="C2040" s="82" t="s">
        <v>13</v>
      </c>
      <c r="D2040" s="9"/>
      <c r="E2040" s="8"/>
      <c r="G2040" s="174" t="s">
        <v>96</v>
      </c>
      <c r="H2040" s="175"/>
      <c r="I2040" s="82" t="s">
        <v>13</v>
      </c>
      <c r="J2040" s="9"/>
      <c r="K2040" s="8"/>
    </row>
    <row r="2041" spans="1:11" x14ac:dyDescent="0.25">
      <c r="A2041" s="174" t="s">
        <v>98</v>
      </c>
      <c r="B2041" s="175"/>
      <c r="C2041" s="82" t="s">
        <v>13</v>
      </c>
      <c r="D2041" s="9"/>
      <c r="E2041" s="8"/>
      <c r="G2041" s="174" t="s">
        <v>98</v>
      </c>
      <c r="H2041" s="175"/>
      <c r="I2041" s="82" t="s">
        <v>13</v>
      </c>
      <c r="J2041" s="9"/>
      <c r="K2041" s="8"/>
    </row>
    <row r="2042" spans="1:11" x14ac:dyDescent="0.25">
      <c r="A2042" s="174" t="s">
        <v>97</v>
      </c>
      <c r="B2042" s="175"/>
      <c r="C2042" s="82" t="s">
        <v>13</v>
      </c>
      <c r="D2042" s="9"/>
      <c r="E2042" s="8"/>
      <c r="G2042" s="174" t="s">
        <v>97</v>
      </c>
      <c r="H2042" s="175"/>
      <c r="I2042" s="82" t="s">
        <v>13</v>
      </c>
      <c r="J2042" s="9"/>
      <c r="K2042" s="8"/>
    </row>
    <row r="2043" spans="1:11" x14ac:dyDescent="0.25">
      <c r="A2043" s="174" t="s">
        <v>7</v>
      </c>
      <c r="B2043" s="175"/>
      <c r="C2043" s="82" t="s">
        <v>13</v>
      </c>
      <c r="D2043" s="9"/>
      <c r="E2043" s="8"/>
      <c r="G2043" s="174" t="s">
        <v>7</v>
      </c>
      <c r="H2043" s="175"/>
      <c r="I2043" s="82" t="s">
        <v>13</v>
      </c>
      <c r="J2043" s="9"/>
      <c r="K2043" s="8"/>
    </row>
    <row r="2044" spans="1:11" x14ac:dyDescent="0.25">
      <c r="A2044" s="174" t="s">
        <v>99</v>
      </c>
      <c r="B2044" s="175"/>
      <c r="C2044" s="82" t="s">
        <v>13</v>
      </c>
      <c r="D2044" s="9"/>
      <c r="E2044" s="8"/>
      <c r="G2044" s="174" t="s">
        <v>99</v>
      </c>
      <c r="H2044" s="175"/>
      <c r="I2044" s="82" t="s">
        <v>13</v>
      </c>
      <c r="J2044" s="9"/>
      <c r="K2044" s="8"/>
    </row>
    <row r="2045" spans="1:11" x14ac:dyDescent="0.25">
      <c r="A2045" s="174" t="s">
        <v>6</v>
      </c>
      <c r="B2045" s="175"/>
      <c r="C2045" s="82" t="s">
        <v>13</v>
      </c>
      <c r="D2045" s="9"/>
      <c r="E2045" s="8"/>
      <c r="G2045" s="174" t="s">
        <v>6</v>
      </c>
      <c r="H2045" s="175"/>
      <c r="I2045" s="82" t="s">
        <v>13</v>
      </c>
      <c r="J2045" s="9"/>
      <c r="K2045" s="8"/>
    </row>
    <row r="2046" spans="1:11" x14ac:dyDescent="0.25">
      <c r="A2046" s="174"/>
      <c r="B2046" s="175"/>
      <c r="C2046" s="82"/>
      <c r="D2046" s="9"/>
      <c r="E2046" s="8"/>
      <c r="G2046" s="174"/>
      <c r="H2046" s="175"/>
      <c r="I2046" s="82"/>
      <c r="J2046" s="9"/>
      <c r="K2046" s="8"/>
    </row>
    <row r="2047" spans="1:11" x14ac:dyDescent="0.25">
      <c r="A2047" s="174"/>
      <c r="B2047" s="175"/>
      <c r="C2047" s="82"/>
      <c r="D2047" s="9"/>
      <c r="E2047" s="8"/>
      <c r="G2047" s="174"/>
      <c r="H2047" s="175"/>
      <c r="I2047" s="82"/>
      <c r="J2047" s="9"/>
      <c r="K2047" s="8"/>
    </row>
    <row r="2048" spans="1:11" ht="15.75" thickBot="1" x14ac:dyDescent="0.3">
      <c r="A2048" s="163" t="s">
        <v>14</v>
      </c>
      <c r="B2048" s="164"/>
      <c r="C2048" s="164"/>
      <c r="D2048" s="164"/>
      <c r="E2048" s="165"/>
      <c r="G2048" s="163" t="s">
        <v>14</v>
      </c>
      <c r="H2048" s="164"/>
      <c r="I2048" s="164"/>
      <c r="J2048" s="164"/>
      <c r="K2048" s="165"/>
    </row>
    <row r="2049" spans="1:11" ht="21.75" customHeight="1" x14ac:dyDescent="0.25">
      <c r="A2049" s="69" t="s">
        <v>101</v>
      </c>
      <c r="B2049" s="69" t="s">
        <v>5</v>
      </c>
      <c r="C2049" s="69" t="s">
        <v>100</v>
      </c>
      <c r="D2049" s="69" t="s">
        <v>108</v>
      </c>
      <c r="E2049" s="69" t="s">
        <v>95</v>
      </c>
      <c r="G2049" s="69" t="s">
        <v>101</v>
      </c>
      <c r="H2049" s="69" t="s">
        <v>5</v>
      </c>
      <c r="I2049" s="69" t="s">
        <v>100</v>
      </c>
      <c r="J2049" s="69" t="s">
        <v>108</v>
      </c>
      <c r="K2049" s="69" t="s">
        <v>95</v>
      </c>
    </row>
    <row r="2050" spans="1:11" ht="15.75" thickBot="1" x14ac:dyDescent="0.3">
      <c r="A2050" s="70"/>
      <c r="B2050" s="70"/>
      <c r="C2050" s="70" t="e">
        <f>VLOOKUP(E2033,INVENTORY!$A$2:$N$92,7,FALSE)</f>
        <v>#N/A</v>
      </c>
      <c r="D2050" s="70" t="e">
        <f>VLOOKUP(E2033,INVENTORY!$A$2:$N$92,8,FALSE)</f>
        <v>#N/A</v>
      </c>
      <c r="E2050" s="70" t="e">
        <f>VLOOKUP(E2033,INVENTORY!$A$2:$N$92,9,FALSE)</f>
        <v>#N/A</v>
      </c>
      <c r="G2050" s="70"/>
      <c r="H2050" s="70"/>
      <c r="I2050" s="70" t="e">
        <f>VLOOKUP(K2033,INVENTORY!$A$2:$N$92,7,FALSE)</f>
        <v>#N/A</v>
      </c>
      <c r="J2050" s="70" t="e">
        <f>VLOOKUP(K2033,INVENTORY!$A$2:$N$92,8,FALSE)</f>
        <v>#N/A</v>
      </c>
      <c r="K2050" s="70" t="e">
        <f>VLOOKUP(K2033,INVENTORY!$A$2:$N$92,9,FALSE)</f>
        <v>#N/A</v>
      </c>
    </row>
    <row r="2051" spans="1:11" ht="15.75" thickBot="1" x14ac:dyDescent="0.3">
      <c r="A2051" s="6"/>
      <c r="B2051" s="5"/>
      <c r="C2051" s="5"/>
      <c r="D2051" s="5"/>
      <c r="E2051" s="7"/>
      <c r="G2051" s="6"/>
      <c r="H2051" s="5"/>
      <c r="I2051" s="5"/>
      <c r="J2051" s="5"/>
      <c r="K2051" s="7"/>
    </row>
    <row r="2052" spans="1:11" ht="18" customHeight="1" thickBot="1" x14ac:dyDescent="0.3">
      <c r="A2052" s="6" t="s">
        <v>4</v>
      </c>
      <c r="B2052" s="5"/>
      <c r="C2052" s="166" t="e">
        <f>"Function Code: "&amp;VLOOKUP(E2033,INVENTORY!$A$2:$Q$92,14,FALSE)</f>
        <v>#N/A</v>
      </c>
      <c r="D2052" s="167"/>
      <c r="E2052" s="168"/>
      <c r="G2052" s="6" t="s">
        <v>4</v>
      </c>
      <c r="H2052" s="5"/>
      <c r="I2052" s="166" t="e">
        <f>"Function Code: "&amp;VLOOKUP(K2033,INVENTORY!$A$2:$Q$92,14,FALSE)</f>
        <v>#N/A</v>
      </c>
      <c r="J2052" s="167"/>
      <c r="K2052" s="168"/>
    </row>
    <row r="2053" spans="1:11" ht="15" customHeight="1" thickBot="1" x14ac:dyDescent="0.3">
      <c r="A2053" s="6"/>
      <c r="B2053" s="5"/>
      <c r="C2053" s="169"/>
      <c r="D2053" s="170"/>
      <c r="E2053" s="171"/>
      <c r="G2053" s="6"/>
      <c r="H2053" s="5"/>
      <c r="I2053" s="169"/>
      <c r="J2053" s="170"/>
      <c r="K2053" s="171"/>
    </row>
    <row r="2054" spans="1:11" ht="15" customHeight="1" thickBot="1" x14ac:dyDescent="0.3">
      <c r="A2054" s="6"/>
      <c r="B2054" s="5"/>
      <c r="C2054" s="169" t="e">
        <f>"Cosmetic Code: "&amp;VLOOKUP(E2033,INVENTORY!$A$2:$Q$92,15,FALSE)</f>
        <v>#N/A</v>
      </c>
      <c r="D2054" s="170"/>
      <c r="E2054" s="171"/>
      <c r="G2054" s="6"/>
      <c r="H2054" s="5"/>
      <c r="I2054" s="169" t="e">
        <f>"Cosmetic Code: "&amp;VLOOKUP(K2033,INVENTORY!$A$2:$Q$92,15,FALSE)</f>
        <v>#N/A</v>
      </c>
      <c r="J2054" s="170"/>
      <c r="K2054" s="171"/>
    </row>
    <row r="2055" spans="1:11" ht="15" customHeight="1" x14ac:dyDescent="0.25">
      <c r="A2055" s="6"/>
      <c r="B2055" s="5"/>
      <c r="C2055" s="15"/>
      <c r="D2055" s="16"/>
      <c r="E2055" s="17"/>
      <c r="G2055" s="6"/>
      <c r="H2055" s="5"/>
      <c r="I2055" s="15"/>
      <c r="J2055" s="16"/>
      <c r="K2055" s="17"/>
    </row>
    <row r="2056" spans="1:11" ht="15" customHeight="1" x14ac:dyDescent="0.25">
      <c r="A2056" s="4" t="s">
        <v>3</v>
      </c>
      <c r="B2056" s="14" t="s">
        <v>2</v>
      </c>
      <c r="C2056" s="15"/>
      <c r="D2056" s="16"/>
      <c r="E2056" s="17"/>
      <c r="G2056" s="4" t="s">
        <v>3</v>
      </c>
      <c r="H2056" s="14" t="s">
        <v>2</v>
      </c>
      <c r="I2056" s="15"/>
      <c r="J2056" s="16"/>
      <c r="K2056" s="17"/>
    </row>
    <row r="2057" spans="1:11" ht="15.75" customHeight="1" thickBot="1" x14ac:dyDescent="0.3">
      <c r="A2057" s="12" t="s">
        <v>1</v>
      </c>
      <c r="B2057" s="13" t="s">
        <v>1</v>
      </c>
      <c r="C2057" s="18"/>
      <c r="D2057" s="19"/>
      <c r="E2057" s="20"/>
      <c r="G2057" s="12" t="s">
        <v>1</v>
      </c>
      <c r="H2057" s="13" t="s">
        <v>1</v>
      </c>
      <c r="I2057" s="18"/>
      <c r="J2057" s="19"/>
      <c r="K2057" s="20"/>
    </row>
    <row r="2058" spans="1:11" ht="15.75" thickBot="1" x14ac:dyDescent="0.3">
      <c r="A2058" s="3" t="s">
        <v>0</v>
      </c>
      <c r="B2058" s="2" t="s">
        <v>0</v>
      </c>
      <c r="C2058" s="1"/>
      <c r="D2058" s="172" t="s">
        <v>119</v>
      </c>
      <c r="E2058" s="173"/>
      <c r="G2058" s="3" t="s">
        <v>0</v>
      </c>
      <c r="H2058" s="2" t="s">
        <v>0</v>
      </c>
      <c r="I2058" s="1"/>
      <c r="J2058" s="172" t="s">
        <v>119</v>
      </c>
      <c r="K2058" s="173"/>
    </row>
    <row r="2059" spans="1:11" ht="47.25" customHeight="1" thickBot="1" x14ac:dyDescent="0.3"/>
    <row r="2060" spans="1:11" ht="15" customHeight="1" x14ac:dyDescent="0.25">
      <c r="A2060" s="176" t="s">
        <v>105</v>
      </c>
      <c r="B2060" s="177"/>
      <c r="C2060" s="177"/>
      <c r="D2060" s="177"/>
      <c r="E2060" s="178"/>
      <c r="G2060" s="176" t="s">
        <v>105</v>
      </c>
      <c r="H2060" s="177"/>
      <c r="I2060" s="177"/>
      <c r="J2060" s="177"/>
      <c r="K2060" s="178"/>
    </row>
    <row r="2061" spans="1:11" ht="15.75" customHeight="1" thickBot="1" x14ac:dyDescent="0.3">
      <c r="A2061" s="179"/>
      <c r="B2061" s="180"/>
      <c r="C2061" s="180"/>
      <c r="D2061" s="180"/>
      <c r="E2061" s="181"/>
      <c r="G2061" s="179"/>
      <c r="H2061" s="180"/>
      <c r="I2061" s="180"/>
      <c r="J2061" s="180"/>
      <c r="K2061" s="181"/>
    </row>
    <row r="2062" spans="1:11" ht="15.75" customHeight="1" thickBot="1" x14ac:dyDescent="0.3">
      <c r="A2062" s="11"/>
      <c r="B2062" s="10"/>
      <c r="C2062" s="10"/>
      <c r="D2062" s="33" t="s">
        <v>42</v>
      </c>
      <c r="E2062" s="42">
        <f>'Data-PULLDOWNS'!$B$3*2+E2033</f>
        <v>38</v>
      </c>
      <c r="G2062" s="11"/>
      <c r="H2062" s="10"/>
      <c r="I2062" s="10"/>
      <c r="J2062" s="33" t="s">
        <v>42</v>
      </c>
      <c r="K2062" s="42">
        <f>'Data-PULLDOWNS'!$B$3*3+E2033</f>
        <v>39</v>
      </c>
    </row>
    <row r="2063" spans="1:11" ht="19.5" customHeight="1" x14ac:dyDescent="0.25">
      <c r="A2063" s="34" t="s">
        <v>11</v>
      </c>
      <c r="B2063" s="35" t="s">
        <v>15</v>
      </c>
      <c r="C2063" s="36" t="s">
        <v>12</v>
      </c>
      <c r="D2063" s="37">
        <f ca="1">NOW()</f>
        <v>45945.548046875003</v>
      </c>
      <c r="E2063" s="38"/>
      <c r="G2063" s="34" t="s">
        <v>11</v>
      </c>
      <c r="H2063" s="35" t="s">
        <v>15</v>
      </c>
      <c r="I2063" s="36" t="s">
        <v>12</v>
      </c>
      <c r="J2063" s="37">
        <f ca="1">NOW()</f>
        <v>45945.548046875003</v>
      </c>
      <c r="K2063" s="38"/>
    </row>
    <row r="2064" spans="1:11" ht="15.95" customHeight="1" x14ac:dyDescent="0.25">
      <c r="A2064" s="34" t="s">
        <v>39</v>
      </c>
      <c r="B2064" s="35" t="s">
        <v>103</v>
      </c>
      <c r="C2064" s="39" t="s">
        <v>38</v>
      </c>
      <c r="D2064" s="40" t="e">
        <f>VLOOKUP(E2062,INVENTORY!$A$2:$N$92,10,FALSE)</f>
        <v>#N/A</v>
      </c>
      <c r="E2064" s="38"/>
      <c r="G2064" s="34" t="s">
        <v>39</v>
      </c>
      <c r="H2064" s="35" t="s">
        <v>103</v>
      </c>
      <c r="I2064" s="39" t="s">
        <v>38</v>
      </c>
      <c r="J2064" s="40" t="e">
        <f>VLOOKUP(K2062,INVENTORY!$A$2:$N$92,10,FALSE)</f>
        <v>#N/A</v>
      </c>
      <c r="K2064" s="38"/>
    </row>
    <row r="2065" spans="1:11" ht="15.95" customHeight="1" x14ac:dyDescent="0.25">
      <c r="A2065" s="34" t="str">
        <f>"Make: "</f>
        <v xml:space="preserve">Make: </v>
      </c>
      <c r="B2065" s="35" t="e">
        <f>VLOOKUP(E2062,INVENTORY!$A$2:$N$92,2,FALSE)</f>
        <v>#N/A</v>
      </c>
      <c r="C2065" s="36" t="str">
        <f>"Model: "</f>
        <v xml:space="preserve">Model: </v>
      </c>
      <c r="D2065" s="40" t="e">
        <f>VLOOKUP(E2062,INVENTORY!$A$2:$N$92,3,FALSE)</f>
        <v>#N/A</v>
      </c>
      <c r="E2065" s="38"/>
      <c r="G2065" s="34" t="str">
        <f>"Make: "</f>
        <v xml:space="preserve">Make: </v>
      </c>
      <c r="H2065" s="35" t="e">
        <f>VLOOKUP(K2062,INVENTORY!$A$2:$N$92,2,FALSE)</f>
        <v>#N/A</v>
      </c>
      <c r="I2065" s="36" t="str">
        <f>"Model: "</f>
        <v xml:space="preserve">Model: </v>
      </c>
      <c r="J2065" s="40" t="e">
        <f>VLOOKUP(K2062,INVENTORY!$A$2:$N$92,3,FALSE)</f>
        <v>#N/A</v>
      </c>
      <c r="K2065" s="38"/>
    </row>
    <row r="2066" spans="1:11" ht="15.95" customHeight="1" x14ac:dyDescent="0.25">
      <c r="A2066" s="34" t="str">
        <f>"CPU/Speed: "</f>
        <v xml:space="preserve">CPU/Speed: </v>
      </c>
      <c r="B2066" s="35" t="e">
        <f>VLOOKUP(E2062,INVENTORY!$A$2:$N$92,4,FALSE)&amp;" / "&amp;VLOOKUP(E2062,INVENTORY!$A$2:$N$92,5,FALSE)&amp;"GHz"</f>
        <v>#N/A</v>
      </c>
      <c r="C2066" s="36"/>
      <c r="D2066" s="36" t="str">
        <f>"Memory: "</f>
        <v xml:space="preserve">Memory: </v>
      </c>
      <c r="E2066" s="71" t="e">
        <f>VLOOKUP(E2062,INVENTORY!$A$2:$N$92,6,FALSE)</f>
        <v>#N/A</v>
      </c>
      <c r="G2066" s="34" t="str">
        <f>"CPU/Speed: "</f>
        <v xml:space="preserve">CPU/Speed: </v>
      </c>
      <c r="H2066" s="35" t="e">
        <f>VLOOKUP(K2062,INVENTORY!$A$2:$N$92,4,FALSE)&amp;" / "&amp;VLOOKUP(K2062,INVENTORY!$A$2:$N$92,5,FALSE)&amp;"GHz"</f>
        <v>#N/A</v>
      </c>
      <c r="I2066" s="36"/>
      <c r="J2066" s="36" t="str">
        <f>"Memory: "</f>
        <v xml:space="preserve">Memory: </v>
      </c>
      <c r="K2066" s="71" t="e">
        <f>VLOOKUP(K2062,INVENTORY!$A$2:$N$92,6,FALSE)</f>
        <v>#N/A</v>
      </c>
    </row>
    <row r="2067" spans="1:11" ht="6.95" customHeight="1" x14ac:dyDescent="0.25">
      <c r="A2067" s="6"/>
      <c r="B2067" s="5"/>
      <c r="C2067" s="5"/>
      <c r="D2067" s="5"/>
      <c r="E2067" s="7"/>
      <c r="G2067" s="6"/>
      <c r="H2067" s="5"/>
      <c r="I2067" s="5"/>
      <c r="J2067" s="5"/>
      <c r="K2067" s="7"/>
    </row>
    <row r="2068" spans="1:11" x14ac:dyDescent="0.25">
      <c r="A2068" s="182" t="s">
        <v>10</v>
      </c>
      <c r="B2068" s="183"/>
      <c r="C2068" s="83" t="s">
        <v>1</v>
      </c>
      <c r="D2068" s="83" t="s">
        <v>9</v>
      </c>
      <c r="E2068" s="68" t="s">
        <v>8</v>
      </c>
      <c r="G2068" s="182" t="s">
        <v>10</v>
      </c>
      <c r="H2068" s="183"/>
      <c r="I2068" s="83" t="s">
        <v>1</v>
      </c>
      <c r="J2068" s="83" t="s">
        <v>9</v>
      </c>
      <c r="K2068" s="68" t="s">
        <v>8</v>
      </c>
    </row>
    <row r="2069" spans="1:11" x14ac:dyDescent="0.25">
      <c r="A2069" s="174" t="s">
        <v>96</v>
      </c>
      <c r="B2069" s="175"/>
      <c r="C2069" s="82" t="s">
        <v>13</v>
      </c>
      <c r="D2069" s="9"/>
      <c r="E2069" s="8"/>
      <c r="G2069" s="174" t="s">
        <v>96</v>
      </c>
      <c r="H2069" s="175"/>
      <c r="I2069" s="82" t="s">
        <v>13</v>
      </c>
      <c r="J2069" s="9"/>
      <c r="K2069" s="8"/>
    </row>
    <row r="2070" spans="1:11" x14ac:dyDescent="0.25">
      <c r="A2070" s="174" t="s">
        <v>98</v>
      </c>
      <c r="B2070" s="175"/>
      <c r="C2070" s="82" t="s">
        <v>13</v>
      </c>
      <c r="D2070" s="9"/>
      <c r="E2070" s="8"/>
      <c r="G2070" s="174" t="s">
        <v>98</v>
      </c>
      <c r="H2070" s="175"/>
      <c r="I2070" s="82" t="s">
        <v>13</v>
      </c>
      <c r="J2070" s="9"/>
      <c r="K2070" s="8"/>
    </row>
    <row r="2071" spans="1:11" x14ac:dyDescent="0.25">
      <c r="A2071" s="174" t="s">
        <v>97</v>
      </c>
      <c r="B2071" s="175"/>
      <c r="C2071" s="82" t="s">
        <v>13</v>
      </c>
      <c r="D2071" s="9"/>
      <c r="E2071" s="8"/>
      <c r="G2071" s="174" t="s">
        <v>97</v>
      </c>
      <c r="H2071" s="175"/>
      <c r="I2071" s="82" t="s">
        <v>13</v>
      </c>
      <c r="J2071" s="9"/>
      <c r="K2071" s="8"/>
    </row>
    <row r="2072" spans="1:11" x14ac:dyDescent="0.25">
      <c r="A2072" s="174" t="s">
        <v>7</v>
      </c>
      <c r="B2072" s="175"/>
      <c r="C2072" s="82" t="s">
        <v>13</v>
      </c>
      <c r="D2072" s="9"/>
      <c r="E2072" s="8"/>
      <c r="G2072" s="174" t="s">
        <v>7</v>
      </c>
      <c r="H2072" s="175"/>
      <c r="I2072" s="82" t="s">
        <v>13</v>
      </c>
      <c r="J2072" s="9"/>
      <c r="K2072" s="8"/>
    </row>
    <row r="2073" spans="1:11" x14ac:dyDescent="0.25">
      <c r="A2073" s="174" t="s">
        <v>99</v>
      </c>
      <c r="B2073" s="175"/>
      <c r="C2073" s="82" t="s">
        <v>13</v>
      </c>
      <c r="D2073" s="9"/>
      <c r="E2073" s="8"/>
      <c r="G2073" s="174" t="s">
        <v>99</v>
      </c>
      <c r="H2073" s="175"/>
      <c r="I2073" s="82" t="s">
        <v>13</v>
      </c>
      <c r="J2073" s="9"/>
      <c r="K2073" s="8"/>
    </row>
    <row r="2074" spans="1:11" x14ac:dyDescent="0.25">
      <c r="A2074" s="174" t="s">
        <v>6</v>
      </c>
      <c r="B2074" s="175"/>
      <c r="C2074" s="82" t="s">
        <v>13</v>
      </c>
      <c r="D2074" s="9"/>
      <c r="E2074" s="8"/>
      <c r="G2074" s="174" t="s">
        <v>6</v>
      </c>
      <c r="H2074" s="175"/>
      <c r="I2074" s="82" t="s">
        <v>13</v>
      </c>
      <c r="J2074" s="9"/>
      <c r="K2074" s="8"/>
    </row>
    <row r="2075" spans="1:11" x14ac:dyDescent="0.25">
      <c r="A2075" s="174"/>
      <c r="B2075" s="175"/>
      <c r="C2075" s="82"/>
      <c r="D2075" s="9"/>
      <c r="E2075" s="8"/>
      <c r="G2075" s="174"/>
      <c r="H2075" s="175"/>
      <c r="I2075" s="82"/>
      <c r="J2075" s="9"/>
      <c r="K2075" s="8"/>
    </row>
    <row r="2076" spans="1:11" x14ac:dyDescent="0.25">
      <c r="A2076" s="174"/>
      <c r="B2076" s="175"/>
      <c r="C2076" s="82"/>
      <c r="D2076" s="9"/>
      <c r="E2076" s="8"/>
      <c r="G2076" s="174"/>
      <c r="H2076" s="175"/>
      <c r="I2076" s="82"/>
      <c r="J2076" s="9"/>
      <c r="K2076" s="8"/>
    </row>
    <row r="2077" spans="1:11" ht="15.75" thickBot="1" x14ac:dyDescent="0.3">
      <c r="A2077" s="163" t="s">
        <v>14</v>
      </c>
      <c r="B2077" s="164"/>
      <c r="C2077" s="164"/>
      <c r="D2077" s="164"/>
      <c r="E2077" s="165"/>
      <c r="G2077" s="163" t="s">
        <v>14</v>
      </c>
      <c r="H2077" s="164"/>
      <c r="I2077" s="164"/>
      <c r="J2077" s="164"/>
      <c r="K2077" s="165"/>
    </row>
    <row r="2078" spans="1:11" ht="21.75" customHeight="1" x14ac:dyDescent="0.25">
      <c r="A2078" s="69" t="s">
        <v>101</v>
      </c>
      <c r="B2078" s="69" t="s">
        <v>5</v>
      </c>
      <c r="C2078" s="69" t="s">
        <v>100</v>
      </c>
      <c r="D2078" s="69" t="s">
        <v>108</v>
      </c>
      <c r="E2078" s="69" t="s">
        <v>95</v>
      </c>
      <c r="G2078" s="69" t="s">
        <v>101</v>
      </c>
      <c r="H2078" s="69" t="s">
        <v>5</v>
      </c>
      <c r="I2078" s="69" t="s">
        <v>100</v>
      </c>
      <c r="J2078" s="69" t="s">
        <v>108</v>
      </c>
      <c r="K2078" s="69" t="s">
        <v>95</v>
      </c>
    </row>
    <row r="2079" spans="1:11" ht="15.75" thickBot="1" x14ac:dyDescent="0.3">
      <c r="A2079" s="70"/>
      <c r="B2079" s="70"/>
      <c r="C2079" s="70" t="e">
        <f>VLOOKUP(E2062,INVENTORY!$A$2:$N$92,7,FALSE)</f>
        <v>#N/A</v>
      </c>
      <c r="D2079" s="70" t="e">
        <f>VLOOKUP(E2062,INVENTORY!$A$2:$N$92,8,FALSE)</f>
        <v>#N/A</v>
      </c>
      <c r="E2079" s="70" t="e">
        <f>VLOOKUP(E2062,INVENTORY!$A$2:$N$92,9,FALSE)</f>
        <v>#N/A</v>
      </c>
      <c r="G2079" s="70"/>
      <c r="H2079" s="70"/>
      <c r="I2079" s="70" t="e">
        <f>VLOOKUP(K2062,INVENTORY!$A$2:$N$92,7,FALSE)</f>
        <v>#N/A</v>
      </c>
      <c r="J2079" s="70" t="e">
        <f>VLOOKUP(K2062,INVENTORY!$A$2:$N$92,8,FALSE)</f>
        <v>#N/A</v>
      </c>
      <c r="K2079" s="70" t="e">
        <f>VLOOKUP(K2062,INVENTORY!$A$2:$N$92,9,FALSE)</f>
        <v>#N/A</v>
      </c>
    </row>
    <row r="2080" spans="1:11" ht="15.75" thickBot="1" x14ac:dyDescent="0.3">
      <c r="A2080" s="6"/>
      <c r="B2080" s="5"/>
      <c r="C2080" s="5"/>
      <c r="D2080" s="5"/>
      <c r="E2080" s="7"/>
      <c r="G2080" s="6"/>
      <c r="H2080" s="5"/>
      <c r="I2080" s="5"/>
      <c r="J2080" s="5"/>
      <c r="K2080" s="7"/>
    </row>
    <row r="2081" spans="1:11" ht="18" customHeight="1" thickBot="1" x14ac:dyDescent="0.3">
      <c r="A2081" s="6" t="s">
        <v>4</v>
      </c>
      <c r="B2081" s="5"/>
      <c r="C2081" s="166" t="e">
        <f>"Function Code: "&amp;VLOOKUP(E2062,INVENTORY!$A$2:$Q$92,14,FALSE)</f>
        <v>#N/A</v>
      </c>
      <c r="D2081" s="167"/>
      <c r="E2081" s="168"/>
      <c r="G2081" s="6" t="s">
        <v>4</v>
      </c>
      <c r="H2081" s="5"/>
      <c r="I2081" s="166" t="e">
        <f>"Function Code: "&amp;VLOOKUP(K2062,INVENTORY!$A$2:$Q$92,14,FALSE)</f>
        <v>#N/A</v>
      </c>
      <c r="J2081" s="167"/>
      <c r="K2081" s="168"/>
    </row>
    <row r="2082" spans="1:11" ht="15" customHeight="1" thickBot="1" x14ac:dyDescent="0.3">
      <c r="A2082" s="6"/>
      <c r="B2082" s="5"/>
      <c r="C2082" s="169"/>
      <c r="D2082" s="170"/>
      <c r="E2082" s="171"/>
      <c r="G2082" s="6"/>
      <c r="H2082" s="5"/>
      <c r="I2082" s="169"/>
      <c r="J2082" s="170"/>
      <c r="K2082" s="171"/>
    </row>
    <row r="2083" spans="1:11" ht="15" customHeight="1" thickBot="1" x14ac:dyDescent="0.3">
      <c r="A2083" s="6"/>
      <c r="B2083" s="5"/>
      <c r="C2083" s="169" t="e">
        <f>"Cosmetic Code: "&amp;VLOOKUP(E2062,INVENTORY!$A$2:$Q$92,15,FALSE)</f>
        <v>#N/A</v>
      </c>
      <c r="D2083" s="170"/>
      <c r="E2083" s="171"/>
      <c r="G2083" s="6"/>
      <c r="H2083" s="5"/>
      <c r="I2083" s="169" t="e">
        <f>"Cosmetic Code: "&amp;VLOOKUP(K2062,INVENTORY!$A$2:$Q$92,15,FALSE)</f>
        <v>#N/A</v>
      </c>
      <c r="J2083" s="170"/>
      <c r="K2083" s="171"/>
    </row>
    <row r="2084" spans="1:11" ht="15" customHeight="1" x14ac:dyDescent="0.25">
      <c r="A2084" s="6"/>
      <c r="B2084" s="5"/>
      <c r="C2084" s="15"/>
      <c r="D2084" s="16"/>
      <c r="E2084" s="17"/>
      <c r="G2084" s="6"/>
      <c r="H2084" s="5"/>
      <c r="I2084" s="15"/>
      <c r="J2084" s="16"/>
      <c r="K2084" s="17"/>
    </row>
    <row r="2085" spans="1:11" ht="15" customHeight="1" x14ac:dyDescent="0.25">
      <c r="A2085" s="4" t="s">
        <v>3</v>
      </c>
      <c r="B2085" s="14" t="s">
        <v>2</v>
      </c>
      <c r="C2085" s="15"/>
      <c r="D2085" s="16"/>
      <c r="E2085" s="17"/>
      <c r="G2085" s="4" t="s">
        <v>3</v>
      </c>
      <c r="H2085" s="14" t="s">
        <v>2</v>
      </c>
      <c r="I2085" s="15"/>
      <c r="J2085" s="16"/>
      <c r="K2085" s="17"/>
    </row>
    <row r="2086" spans="1:11" ht="15.75" customHeight="1" thickBot="1" x14ac:dyDescent="0.3">
      <c r="A2086" s="12" t="s">
        <v>1</v>
      </c>
      <c r="B2086" s="13" t="s">
        <v>1</v>
      </c>
      <c r="C2086" s="18"/>
      <c r="D2086" s="19"/>
      <c r="E2086" s="20"/>
      <c r="G2086" s="12" t="s">
        <v>1</v>
      </c>
      <c r="H2086" s="13" t="s">
        <v>1</v>
      </c>
      <c r="I2086" s="18"/>
      <c r="J2086" s="19"/>
      <c r="K2086" s="20"/>
    </row>
    <row r="2087" spans="1:11" ht="15.75" thickBot="1" x14ac:dyDescent="0.3">
      <c r="A2087" s="3" t="s">
        <v>0</v>
      </c>
      <c r="B2087" s="2" t="s">
        <v>0</v>
      </c>
      <c r="C2087" s="1"/>
      <c r="D2087" s="172" t="s">
        <v>119</v>
      </c>
      <c r="E2087" s="173"/>
      <c r="G2087" s="3" t="s">
        <v>0</v>
      </c>
      <c r="H2087" s="2" t="s">
        <v>0</v>
      </c>
      <c r="I2087" s="1"/>
      <c r="J2087" s="172" t="s">
        <v>119</v>
      </c>
      <c r="K2087" s="173"/>
    </row>
    <row r="2088" spans="1:11" ht="15.75" thickBot="1" x14ac:dyDescent="0.3"/>
    <row r="2089" spans="1:11" ht="15" customHeight="1" x14ac:dyDescent="0.25">
      <c r="A2089" s="176" t="s">
        <v>105</v>
      </c>
      <c r="B2089" s="177"/>
      <c r="C2089" s="177"/>
      <c r="D2089" s="177"/>
      <c r="E2089" s="178"/>
      <c r="G2089" s="176" t="s">
        <v>105</v>
      </c>
      <c r="H2089" s="177"/>
      <c r="I2089" s="177"/>
      <c r="J2089" s="177"/>
      <c r="K2089" s="178"/>
    </row>
    <row r="2090" spans="1:11" ht="15.75" customHeight="1" thickBot="1" x14ac:dyDescent="0.3">
      <c r="A2090" s="179"/>
      <c r="B2090" s="180"/>
      <c r="C2090" s="180"/>
      <c r="D2090" s="180"/>
      <c r="E2090" s="181"/>
      <c r="G2090" s="179"/>
      <c r="H2090" s="180"/>
      <c r="I2090" s="180"/>
      <c r="J2090" s="180"/>
      <c r="K2090" s="181"/>
    </row>
    <row r="2091" spans="1:11" ht="15.75" customHeight="1" thickBot="1" x14ac:dyDescent="0.3">
      <c r="A2091" s="11"/>
      <c r="B2091" s="10"/>
      <c r="C2091" s="10"/>
      <c r="D2091" s="33" t="s">
        <v>42</v>
      </c>
      <c r="E2091" s="42">
        <f>E2033+1</f>
        <v>37</v>
      </c>
      <c r="G2091" s="11"/>
      <c r="H2091" s="10"/>
      <c r="I2091" s="10"/>
      <c r="J2091" s="33" t="s">
        <v>42</v>
      </c>
      <c r="K2091" s="42">
        <f>'Data-PULLDOWNS'!$B$3+E2091</f>
        <v>38</v>
      </c>
    </row>
    <row r="2092" spans="1:11" ht="19.5" customHeight="1" x14ac:dyDescent="0.25">
      <c r="A2092" s="34" t="s">
        <v>11</v>
      </c>
      <c r="B2092" s="35" t="s">
        <v>15</v>
      </c>
      <c r="C2092" s="36" t="s">
        <v>12</v>
      </c>
      <c r="D2092" s="37">
        <f ca="1">NOW()</f>
        <v>45945.548046875003</v>
      </c>
      <c r="E2092" s="38"/>
      <c r="G2092" s="34" t="s">
        <v>11</v>
      </c>
      <c r="H2092" s="35" t="s">
        <v>15</v>
      </c>
      <c r="I2092" s="36" t="s">
        <v>12</v>
      </c>
      <c r="J2092" s="37">
        <f ca="1">NOW()</f>
        <v>45945.548046875003</v>
      </c>
      <c r="K2092" s="38"/>
    </row>
    <row r="2093" spans="1:11" ht="15.95" customHeight="1" x14ac:dyDescent="0.25">
      <c r="A2093" s="34" t="s">
        <v>39</v>
      </c>
      <c r="B2093" s="35" t="s">
        <v>103</v>
      </c>
      <c r="C2093" s="39" t="s">
        <v>38</v>
      </c>
      <c r="D2093" s="40" t="e">
        <f>VLOOKUP(E2091,INVENTORY!$A$2:$N$92,10,FALSE)</f>
        <v>#N/A</v>
      </c>
      <c r="E2093" s="38"/>
      <c r="G2093" s="34" t="s">
        <v>39</v>
      </c>
      <c r="H2093" s="35" t="s">
        <v>103</v>
      </c>
      <c r="I2093" s="39" t="s">
        <v>38</v>
      </c>
      <c r="J2093" s="40" t="e">
        <f>VLOOKUP(K2091,INVENTORY!$A$2:$N$92,10,FALSE)</f>
        <v>#N/A</v>
      </c>
      <c r="K2093" s="38"/>
    </row>
    <row r="2094" spans="1:11" ht="15.95" customHeight="1" x14ac:dyDescent="0.25">
      <c r="A2094" s="34" t="str">
        <f>"Make: "</f>
        <v xml:space="preserve">Make: </v>
      </c>
      <c r="B2094" s="35" t="e">
        <f>VLOOKUP(E2091,INVENTORY!$A$2:$N$92,2,FALSE)</f>
        <v>#N/A</v>
      </c>
      <c r="C2094" s="36" t="str">
        <f>"Model: "</f>
        <v xml:space="preserve">Model: </v>
      </c>
      <c r="D2094" s="40" t="e">
        <f>VLOOKUP(E2091,INVENTORY!$A$2:$N$92,3,FALSE)</f>
        <v>#N/A</v>
      </c>
      <c r="E2094" s="38"/>
      <c r="G2094" s="34" t="str">
        <f>"Make: "</f>
        <v xml:space="preserve">Make: </v>
      </c>
      <c r="H2094" s="35" t="e">
        <f>VLOOKUP(K2091,INVENTORY!$A$2:$N$92,2,FALSE)</f>
        <v>#N/A</v>
      </c>
      <c r="I2094" s="36" t="str">
        <f>"Model: "</f>
        <v xml:space="preserve">Model: </v>
      </c>
      <c r="J2094" s="40" t="e">
        <f>VLOOKUP(K2091,INVENTORY!$A$2:$N$92,3,FALSE)</f>
        <v>#N/A</v>
      </c>
      <c r="K2094" s="38"/>
    </row>
    <row r="2095" spans="1:11" ht="15.95" customHeight="1" x14ac:dyDescent="0.25">
      <c r="A2095" s="34" t="str">
        <f>"CPU/Speed: "</f>
        <v xml:space="preserve">CPU/Speed: </v>
      </c>
      <c r="B2095" s="35" t="e">
        <f>VLOOKUP(E2091,INVENTORY!$A$2:$N$92,4,FALSE)&amp;" / "&amp;VLOOKUP(E2091,INVENTORY!$A$2:$N$92,5,FALSE)&amp;"GHz"</f>
        <v>#N/A</v>
      </c>
      <c r="C2095" s="36"/>
      <c r="D2095" s="36" t="str">
        <f>"Memory: "</f>
        <v xml:space="preserve">Memory: </v>
      </c>
      <c r="E2095" s="41" t="e">
        <f>VLOOKUP(E2091,INVENTORY!$A$2:$N$92,6,FALSE)</f>
        <v>#N/A</v>
      </c>
      <c r="G2095" s="34" t="str">
        <f>"CPU/Speed: "</f>
        <v xml:space="preserve">CPU/Speed: </v>
      </c>
      <c r="H2095" s="35" t="e">
        <f>VLOOKUP(K2091,INVENTORY!$A$2:$N$92,4,FALSE)&amp;" / "&amp;VLOOKUP(K2091,INVENTORY!$A$2:$N$92,5,FALSE)&amp;"GHz"</f>
        <v>#N/A</v>
      </c>
      <c r="I2095" s="36"/>
      <c r="J2095" s="36" t="str">
        <f>"Memory: "</f>
        <v xml:space="preserve">Memory: </v>
      </c>
      <c r="K2095" s="71" t="e">
        <f>VLOOKUP(K2091,INVENTORY!$A$2:$N$92,6,FALSE)</f>
        <v>#N/A</v>
      </c>
    </row>
    <row r="2096" spans="1:11" ht="6.95" customHeight="1" x14ac:dyDescent="0.25">
      <c r="A2096" s="6"/>
      <c r="B2096" s="5"/>
      <c r="C2096" s="5"/>
      <c r="D2096" s="5"/>
      <c r="E2096" s="7"/>
      <c r="G2096" s="6"/>
      <c r="H2096" s="5"/>
      <c r="I2096" s="5"/>
      <c r="J2096" s="5"/>
      <c r="K2096" s="7"/>
    </row>
    <row r="2097" spans="1:11" x14ac:dyDescent="0.25">
      <c r="A2097" s="182" t="s">
        <v>10</v>
      </c>
      <c r="B2097" s="183"/>
      <c r="C2097" s="83" t="s">
        <v>1</v>
      </c>
      <c r="D2097" s="83" t="s">
        <v>9</v>
      </c>
      <c r="E2097" s="68" t="s">
        <v>8</v>
      </c>
      <c r="G2097" s="182" t="s">
        <v>10</v>
      </c>
      <c r="H2097" s="183"/>
      <c r="I2097" s="83" t="s">
        <v>1</v>
      </c>
      <c r="J2097" s="83" t="s">
        <v>9</v>
      </c>
      <c r="K2097" s="68" t="s">
        <v>8</v>
      </c>
    </row>
    <row r="2098" spans="1:11" x14ac:dyDescent="0.25">
      <c r="A2098" s="174" t="s">
        <v>96</v>
      </c>
      <c r="B2098" s="175"/>
      <c r="C2098" s="82" t="s">
        <v>13</v>
      </c>
      <c r="D2098" s="9"/>
      <c r="E2098" s="8"/>
      <c r="G2098" s="174" t="s">
        <v>96</v>
      </c>
      <c r="H2098" s="175"/>
      <c r="I2098" s="82" t="s">
        <v>13</v>
      </c>
      <c r="J2098" s="9"/>
      <c r="K2098" s="8"/>
    </row>
    <row r="2099" spans="1:11" x14ac:dyDescent="0.25">
      <c r="A2099" s="174" t="s">
        <v>98</v>
      </c>
      <c r="B2099" s="175"/>
      <c r="C2099" s="82" t="s">
        <v>13</v>
      </c>
      <c r="D2099" s="9"/>
      <c r="E2099" s="8"/>
      <c r="G2099" s="174" t="s">
        <v>98</v>
      </c>
      <c r="H2099" s="175"/>
      <c r="I2099" s="82" t="s">
        <v>13</v>
      </c>
      <c r="J2099" s="9"/>
      <c r="K2099" s="8"/>
    </row>
    <row r="2100" spans="1:11" x14ac:dyDescent="0.25">
      <c r="A2100" s="174" t="s">
        <v>97</v>
      </c>
      <c r="B2100" s="175"/>
      <c r="C2100" s="82" t="s">
        <v>13</v>
      </c>
      <c r="D2100" s="9"/>
      <c r="E2100" s="8"/>
      <c r="G2100" s="174" t="s">
        <v>97</v>
      </c>
      <c r="H2100" s="175"/>
      <c r="I2100" s="82" t="s">
        <v>13</v>
      </c>
      <c r="J2100" s="9"/>
      <c r="K2100" s="8"/>
    </row>
    <row r="2101" spans="1:11" x14ac:dyDescent="0.25">
      <c r="A2101" s="174" t="s">
        <v>7</v>
      </c>
      <c r="B2101" s="175"/>
      <c r="C2101" s="82" t="s">
        <v>13</v>
      </c>
      <c r="D2101" s="9"/>
      <c r="E2101" s="8"/>
      <c r="G2101" s="174" t="s">
        <v>7</v>
      </c>
      <c r="H2101" s="175"/>
      <c r="I2101" s="82" t="s">
        <v>13</v>
      </c>
      <c r="J2101" s="9"/>
      <c r="K2101" s="8"/>
    </row>
    <row r="2102" spans="1:11" x14ac:dyDescent="0.25">
      <c r="A2102" s="174" t="s">
        <v>99</v>
      </c>
      <c r="B2102" s="175"/>
      <c r="C2102" s="82" t="s">
        <v>13</v>
      </c>
      <c r="D2102" s="9"/>
      <c r="E2102" s="8"/>
      <c r="G2102" s="174" t="s">
        <v>99</v>
      </c>
      <c r="H2102" s="175"/>
      <c r="I2102" s="82" t="s">
        <v>13</v>
      </c>
      <c r="J2102" s="9"/>
      <c r="K2102" s="8"/>
    </row>
    <row r="2103" spans="1:11" x14ac:dyDescent="0.25">
      <c r="A2103" s="174" t="s">
        <v>6</v>
      </c>
      <c r="B2103" s="175"/>
      <c r="C2103" s="82" t="s">
        <v>13</v>
      </c>
      <c r="D2103" s="9"/>
      <c r="E2103" s="8"/>
      <c r="G2103" s="174" t="s">
        <v>6</v>
      </c>
      <c r="H2103" s="175"/>
      <c r="I2103" s="82" t="s">
        <v>13</v>
      </c>
      <c r="J2103" s="9"/>
      <c r="K2103" s="8"/>
    </row>
    <row r="2104" spans="1:11" x14ac:dyDescent="0.25">
      <c r="A2104" s="174"/>
      <c r="B2104" s="175"/>
      <c r="C2104" s="82"/>
      <c r="D2104" s="9"/>
      <c r="E2104" s="8"/>
      <c r="G2104" s="174"/>
      <c r="H2104" s="175"/>
      <c r="I2104" s="82"/>
      <c r="J2104" s="9"/>
      <c r="K2104" s="8"/>
    </row>
    <row r="2105" spans="1:11" x14ac:dyDescent="0.25">
      <c r="A2105" s="174"/>
      <c r="B2105" s="175"/>
      <c r="C2105" s="82"/>
      <c r="D2105" s="9"/>
      <c r="E2105" s="8"/>
      <c r="G2105" s="174"/>
      <c r="H2105" s="175"/>
      <c r="I2105" s="82"/>
      <c r="J2105" s="9"/>
      <c r="K2105" s="8"/>
    </row>
    <row r="2106" spans="1:11" ht="15.75" thickBot="1" x14ac:dyDescent="0.3">
      <c r="A2106" s="163" t="s">
        <v>14</v>
      </c>
      <c r="B2106" s="164"/>
      <c r="C2106" s="164"/>
      <c r="D2106" s="164"/>
      <c r="E2106" s="165"/>
      <c r="G2106" s="163" t="s">
        <v>14</v>
      </c>
      <c r="H2106" s="164"/>
      <c r="I2106" s="164"/>
      <c r="J2106" s="164"/>
      <c r="K2106" s="165"/>
    </row>
    <row r="2107" spans="1:11" ht="21.75" customHeight="1" x14ac:dyDescent="0.25">
      <c r="A2107" s="69" t="s">
        <v>101</v>
      </c>
      <c r="B2107" s="69" t="s">
        <v>5</v>
      </c>
      <c r="C2107" s="69" t="s">
        <v>100</v>
      </c>
      <c r="D2107" s="69" t="s">
        <v>108</v>
      </c>
      <c r="E2107" s="69" t="s">
        <v>95</v>
      </c>
      <c r="G2107" s="69" t="s">
        <v>101</v>
      </c>
      <c r="H2107" s="69" t="s">
        <v>5</v>
      </c>
      <c r="I2107" s="69" t="s">
        <v>100</v>
      </c>
      <c r="J2107" s="69" t="s">
        <v>108</v>
      </c>
      <c r="K2107" s="69" t="s">
        <v>95</v>
      </c>
    </row>
    <row r="2108" spans="1:11" ht="15.75" thickBot="1" x14ac:dyDescent="0.3">
      <c r="A2108" s="70"/>
      <c r="B2108" s="70"/>
      <c r="C2108" s="70" t="e">
        <f>VLOOKUP(E2091,INVENTORY!$A$2:$N$92,7,FALSE)</f>
        <v>#N/A</v>
      </c>
      <c r="D2108" s="70" t="e">
        <f>VLOOKUP(E2091,INVENTORY!$A$2:$N$92,8,FALSE)</f>
        <v>#N/A</v>
      </c>
      <c r="E2108" s="70" t="e">
        <f>VLOOKUP(E2091,INVENTORY!$A$2:$N$92,9,FALSE)</f>
        <v>#N/A</v>
      </c>
      <c r="G2108" s="70"/>
      <c r="H2108" s="70"/>
      <c r="I2108" s="70" t="e">
        <f>VLOOKUP(K2091,INVENTORY!$A$2:$N$92,7,FALSE)</f>
        <v>#N/A</v>
      </c>
      <c r="J2108" s="70" t="e">
        <f>VLOOKUP(K2091,INVENTORY!$A$2:$N$92,8,FALSE)</f>
        <v>#N/A</v>
      </c>
      <c r="K2108" s="70" t="e">
        <f>VLOOKUP(K2091,INVENTORY!$A$2:$N$92,9,FALSE)</f>
        <v>#N/A</v>
      </c>
    </row>
    <row r="2109" spans="1:11" ht="15.75" thickBot="1" x14ac:dyDescent="0.3">
      <c r="A2109" s="6"/>
      <c r="B2109" s="5"/>
      <c r="C2109" s="5"/>
      <c r="D2109" s="5"/>
      <c r="E2109" s="7"/>
      <c r="G2109" s="6"/>
      <c r="H2109" s="5"/>
      <c r="I2109" s="5"/>
      <c r="J2109" s="5"/>
      <c r="K2109" s="7"/>
    </row>
    <row r="2110" spans="1:11" ht="18" customHeight="1" thickBot="1" x14ac:dyDescent="0.3">
      <c r="A2110" s="6" t="s">
        <v>4</v>
      </c>
      <c r="B2110" s="5"/>
      <c r="C2110" s="166" t="e">
        <f>"Function Code: "&amp;VLOOKUP(E2091,INVENTORY!$A$2:$Q$92,14,FALSE)</f>
        <v>#N/A</v>
      </c>
      <c r="D2110" s="167"/>
      <c r="E2110" s="168"/>
      <c r="G2110" s="6" t="s">
        <v>4</v>
      </c>
      <c r="H2110" s="5"/>
      <c r="I2110" s="166" t="e">
        <f>"Function Code: "&amp;VLOOKUP(K2091,INVENTORY!$A$2:$Q$92,14,FALSE)</f>
        <v>#N/A</v>
      </c>
      <c r="J2110" s="167"/>
      <c r="K2110" s="168"/>
    </row>
    <row r="2111" spans="1:11" ht="15" customHeight="1" thickBot="1" x14ac:dyDescent="0.3">
      <c r="A2111" s="6"/>
      <c r="B2111" s="5"/>
      <c r="C2111" s="169"/>
      <c r="D2111" s="170"/>
      <c r="E2111" s="171"/>
      <c r="G2111" s="6"/>
      <c r="H2111" s="5"/>
      <c r="I2111" s="169"/>
      <c r="J2111" s="170"/>
      <c r="K2111" s="171"/>
    </row>
    <row r="2112" spans="1:11" ht="15" customHeight="1" thickBot="1" x14ac:dyDescent="0.3">
      <c r="A2112" s="6"/>
      <c r="B2112" s="5"/>
      <c r="C2112" s="169" t="e">
        <f>"Cosmetic Code: "&amp;VLOOKUP(E2091,INVENTORY!$A$2:$Q$92,15,FALSE)</f>
        <v>#N/A</v>
      </c>
      <c r="D2112" s="170"/>
      <c r="E2112" s="171"/>
      <c r="G2112" s="6"/>
      <c r="H2112" s="5"/>
      <c r="I2112" s="169" t="e">
        <f>"Cosmetic Code: "&amp;VLOOKUP(K2091,INVENTORY!$A$2:$Q$92,15,FALSE)</f>
        <v>#N/A</v>
      </c>
      <c r="J2112" s="170"/>
      <c r="K2112" s="171"/>
    </row>
    <row r="2113" spans="1:11" ht="15" customHeight="1" x14ac:dyDescent="0.25">
      <c r="A2113" s="6"/>
      <c r="B2113" s="5"/>
      <c r="C2113" s="15"/>
      <c r="D2113" s="16"/>
      <c r="E2113" s="17"/>
      <c r="G2113" s="6"/>
      <c r="H2113" s="5"/>
      <c r="I2113" s="15"/>
      <c r="J2113" s="16"/>
      <c r="K2113" s="17"/>
    </row>
    <row r="2114" spans="1:11" ht="15" customHeight="1" x14ac:dyDescent="0.25">
      <c r="A2114" s="4" t="s">
        <v>3</v>
      </c>
      <c r="B2114" s="14" t="s">
        <v>2</v>
      </c>
      <c r="C2114" s="15"/>
      <c r="D2114" s="16"/>
      <c r="E2114" s="17"/>
      <c r="G2114" s="4" t="s">
        <v>3</v>
      </c>
      <c r="H2114" s="14" t="s">
        <v>2</v>
      </c>
      <c r="I2114" s="15"/>
      <c r="J2114" s="16"/>
      <c r="K2114" s="17"/>
    </row>
    <row r="2115" spans="1:11" ht="15.75" customHeight="1" thickBot="1" x14ac:dyDescent="0.3">
      <c r="A2115" s="12" t="s">
        <v>1</v>
      </c>
      <c r="B2115" s="13" t="s">
        <v>1</v>
      </c>
      <c r="C2115" s="18"/>
      <c r="D2115" s="19"/>
      <c r="E2115" s="20"/>
      <c r="G2115" s="12" t="s">
        <v>1</v>
      </c>
      <c r="H2115" s="13" t="s">
        <v>1</v>
      </c>
      <c r="I2115" s="18"/>
      <c r="J2115" s="19"/>
      <c r="K2115" s="20"/>
    </row>
    <row r="2116" spans="1:11" ht="15.75" thickBot="1" x14ac:dyDescent="0.3">
      <c r="A2116" s="3" t="s">
        <v>0</v>
      </c>
      <c r="B2116" s="2" t="s">
        <v>0</v>
      </c>
      <c r="C2116" s="1"/>
      <c r="D2116" s="172" t="s">
        <v>119</v>
      </c>
      <c r="E2116" s="173"/>
      <c r="G2116" s="3" t="s">
        <v>0</v>
      </c>
      <c r="H2116" s="2" t="s">
        <v>0</v>
      </c>
      <c r="I2116" s="1"/>
      <c r="J2116" s="172" t="s">
        <v>119</v>
      </c>
      <c r="K2116" s="173"/>
    </row>
    <row r="2117" spans="1:11" ht="47.25" customHeight="1" thickBot="1" x14ac:dyDescent="0.3"/>
    <row r="2118" spans="1:11" ht="15" customHeight="1" x14ac:dyDescent="0.25">
      <c r="A2118" s="176" t="s">
        <v>105</v>
      </c>
      <c r="B2118" s="177"/>
      <c r="C2118" s="177"/>
      <c r="D2118" s="177"/>
      <c r="E2118" s="178"/>
      <c r="G2118" s="176" t="s">
        <v>105</v>
      </c>
      <c r="H2118" s="177"/>
      <c r="I2118" s="177"/>
      <c r="J2118" s="177"/>
      <c r="K2118" s="178"/>
    </row>
    <row r="2119" spans="1:11" ht="15.75" customHeight="1" thickBot="1" x14ac:dyDescent="0.3">
      <c r="A2119" s="179"/>
      <c r="B2119" s="180"/>
      <c r="C2119" s="180"/>
      <c r="D2119" s="180"/>
      <c r="E2119" s="181"/>
      <c r="G2119" s="179"/>
      <c r="H2119" s="180"/>
      <c r="I2119" s="180"/>
      <c r="J2119" s="180"/>
      <c r="K2119" s="181"/>
    </row>
    <row r="2120" spans="1:11" ht="15.75" customHeight="1" thickBot="1" x14ac:dyDescent="0.3">
      <c r="A2120" s="11"/>
      <c r="B2120" s="10"/>
      <c r="C2120" s="10"/>
      <c r="D2120" s="33" t="s">
        <v>42</v>
      </c>
      <c r="E2120" s="42">
        <f>'Data-PULLDOWNS'!$B$3*2+E2091</f>
        <v>39</v>
      </c>
      <c r="G2120" s="11"/>
      <c r="H2120" s="10"/>
      <c r="I2120" s="10"/>
      <c r="J2120" s="33" t="s">
        <v>42</v>
      </c>
      <c r="K2120" s="42">
        <f>'Data-PULLDOWNS'!$B$3*3+E2091</f>
        <v>40</v>
      </c>
    </row>
    <row r="2121" spans="1:11" ht="19.5" customHeight="1" x14ac:dyDescent="0.25">
      <c r="A2121" s="34" t="s">
        <v>11</v>
      </c>
      <c r="B2121" s="35" t="s">
        <v>15</v>
      </c>
      <c r="C2121" s="36" t="s">
        <v>12</v>
      </c>
      <c r="D2121" s="37">
        <f ca="1">NOW()</f>
        <v>45945.548046875003</v>
      </c>
      <c r="E2121" s="38"/>
      <c r="G2121" s="34" t="s">
        <v>11</v>
      </c>
      <c r="H2121" s="35" t="s">
        <v>15</v>
      </c>
      <c r="I2121" s="36" t="s">
        <v>12</v>
      </c>
      <c r="J2121" s="37">
        <f ca="1">NOW()</f>
        <v>45945.548046875003</v>
      </c>
      <c r="K2121" s="38"/>
    </row>
    <row r="2122" spans="1:11" ht="15.95" customHeight="1" x14ac:dyDescent="0.25">
      <c r="A2122" s="34" t="s">
        <v>39</v>
      </c>
      <c r="B2122" s="35" t="s">
        <v>103</v>
      </c>
      <c r="C2122" s="39" t="s">
        <v>38</v>
      </c>
      <c r="D2122" s="40" t="e">
        <f>VLOOKUP(E2120,INVENTORY!$A$2:$N$92,10,FALSE)</f>
        <v>#N/A</v>
      </c>
      <c r="E2122" s="38"/>
      <c r="G2122" s="34" t="s">
        <v>39</v>
      </c>
      <c r="H2122" s="35" t="s">
        <v>103</v>
      </c>
      <c r="I2122" s="39" t="s">
        <v>38</v>
      </c>
      <c r="J2122" s="40" t="e">
        <f>VLOOKUP(K2120,INVENTORY!$A$2:$N$92,10,FALSE)</f>
        <v>#N/A</v>
      </c>
      <c r="K2122" s="38"/>
    </row>
    <row r="2123" spans="1:11" ht="15.95" customHeight="1" x14ac:dyDescent="0.25">
      <c r="A2123" s="34" t="str">
        <f>"Make: "</f>
        <v xml:space="preserve">Make: </v>
      </c>
      <c r="B2123" s="35" t="e">
        <f>VLOOKUP(E2120,INVENTORY!$A$2:$N$92,2,FALSE)</f>
        <v>#N/A</v>
      </c>
      <c r="C2123" s="36" t="str">
        <f>"Model: "</f>
        <v xml:space="preserve">Model: </v>
      </c>
      <c r="D2123" s="40" t="e">
        <f>VLOOKUP(E2120,INVENTORY!$A$2:$N$92,3,FALSE)</f>
        <v>#N/A</v>
      </c>
      <c r="E2123" s="38"/>
      <c r="G2123" s="34" t="str">
        <f>"Make: "</f>
        <v xml:space="preserve">Make: </v>
      </c>
      <c r="H2123" s="35" t="e">
        <f>VLOOKUP(K2120,INVENTORY!$A$2:$N$92,2,FALSE)</f>
        <v>#N/A</v>
      </c>
      <c r="I2123" s="36" t="str">
        <f>"Model: "</f>
        <v xml:space="preserve">Model: </v>
      </c>
      <c r="J2123" s="40" t="e">
        <f>VLOOKUP(K2120,INVENTORY!$A$2:$N$92,3,FALSE)</f>
        <v>#N/A</v>
      </c>
      <c r="K2123" s="38"/>
    </row>
    <row r="2124" spans="1:11" ht="15.95" customHeight="1" x14ac:dyDescent="0.25">
      <c r="A2124" s="34" t="str">
        <f>"CPU/Speed: "</f>
        <v xml:space="preserve">CPU/Speed: </v>
      </c>
      <c r="B2124" s="35" t="e">
        <f>VLOOKUP(E2120,INVENTORY!$A$2:$N$92,4,FALSE)&amp;" / "&amp;VLOOKUP(E2120,INVENTORY!$A$2:$N$92,5,FALSE)&amp;"GHz"</f>
        <v>#N/A</v>
      </c>
      <c r="C2124" s="36"/>
      <c r="D2124" s="36" t="str">
        <f>"Memory: "</f>
        <v xml:space="preserve">Memory: </v>
      </c>
      <c r="E2124" s="71" t="e">
        <f>VLOOKUP(E2120,INVENTORY!$A$2:$N$92,6,FALSE)</f>
        <v>#N/A</v>
      </c>
      <c r="G2124" s="34" t="str">
        <f>"CPU/Speed: "</f>
        <v xml:space="preserve">CPU/Speed: </v>
      </c>
      <c r="H2124" s="35" t="e">
        <f>VLOOKUP(K2120,INVENTORY!$A$2:$N$92,4,FALSE)&amp;" / "&amp;VLOOKUP(K2120,INVENTORY!$A$2:$N$92,5,FALSE)&amp;"GHz"</f>
        <v>#N/A</v>
      </c>
      <c r="I2124" s="36"/>
      <c r="J2124" s="36" t="str">
        <f>"Memory: "</f>
        <v xml:space="preserve">Memory: </v>
      </c>
      <c r="K2124" s="71" t="e">
        <f>VLOOKUP(K2120,INVENTORY!$A$2:$N$92,6,FALSE)</f>
        <v>#N/A</v>
      </c>
    </row>
    <row r="2125" spans="1:11" ht="6.95" customHeight="1" x14ac:dyDescent="0.25">
      <c r="A2125" s="6"/>
      <c r="B2125" s="5"/>
      <c r="C2125" s="5"/>
      <c r="D2125" s="5"/>
      <c r="E2125" s="7"/>
      <c r="G2125" s="6"/>
      <c r="H2125" s="5"/>
      <c r="I2125" s="5"/>
      <c r="J2125" s="5"/>
      <c r="K2125" s="7"/>
    </row>
    <row r="2126" spans="1:11" x14ac:dyDescent="0.25">
      <c r="A2126" s="182" t="s">
        <v>10</v>
      </c>
      <c r="B2126" s="183"/>
      <c r="C2126" s="83" t="s">
        <v>1</v>
      </c>
      <c r="D2126" s="83" t="s">
        <v>9</v>
      </c>
      <c r="E2126" s="68" t="s">
        <v>8</v>
      </c>
      <c r="G2126" s="182" t="s">
        <v>10</v>
      </c>
      <c r="H2126" s="183"/>
      <c r="I2126" s="83" t="s">
        <v>1</v>
      </c>
      <c r="J2126" s="83" t="s">
        <v>9</v>
      </c>
      <c r="K2126" s="68" t="s">
        <v>8</v>
      </c>
    </row>
    <row r="2127" spans="1:11" x14ac:dyDescent="0.25">
      <c r="A2127" s="174" t="s">
        <v>96</v>
      </c>
      <c r="B2127" s="175"/>
      <c r="C2127" s="82" t="s">
        <v>13</v>
      </c>
      <c r="D2127" s="9"/>
      <c r="E2127" s="8"/>
      <c r="G2127" s="174" t="s">
        <v>96</v>
      </c>
      <c r="H2127" s="175"/>
      <c r="I2127" s="82" t="s">
        <v>13</v>
      </c>
      <c r="J2127" s="9"/>
      <c r="K2127" s="8"/>
    </row>
    <row r="2128" spans="1:11" x14ac:dyDescent="0.25">
      <c r="A2128" s="174" t="s">
        <v>98</v>
      </c>
      <c r="B2128" s="175"/>
      <c r="C2128" s="82" t="s">
        <v>13</v>
      </c>
      <c r="D2128" s="9"/>
      <c r="E2128" s="8"/>
      <c r="G2128" s="174" t="s">
        <v>98</v>
      </c>
      <c r="H2128" s="175"/>
      <c r="I2128" s="82" t="s">
        <v>13</v>
      </c>
      <c r="J2128" s="9"/>
      <c r="K2128" s="8"/>
    </row>
    <row r="2129" spans="1:11" x14ac:dyDescent="0.25">
      <c r="A2129" s="174" t="s">
        <v>97</v>
      </c>
      <c r="B2129" s="175"/>
      <c r="C2129" s="82" t="s">
        <v>13</v>
      </c>
      <c r="D2129" s="9"/>
      <c r="E2129" s="8"/>
      <c r="G2129" s="174" t="s">
        <v>97</v>
      </c>
      <c r="H2129" s="175"/>
      <c r="I2129" s="82" t="s">
        <v>13</v>
      </c>
      <c r="J2129" s="9"/>
      <c r="K2129" s="8"/>
    </row>
    <row r="2130" spans="1:11" x14ac:dyDescent="0.25">
      <c r="A2130" s="174" t="s">
        <v>7</v>
      </c>
      <c r="B2130" s="175"/>
      <c r="C2130" s="82" t="s">
        <v>13</v>
      </c>
      <c r="D2130" s="9"/>
      <c r="E2130" s="8"/>
      <c r="G2130" s="174" t="s">
        <v>7</v>
      </c>
      <c r="H2130" s="175"/>
      <c r="I2130" s="82" t="s">
        <v>13</v>
      </c>
      <c r="J2130" s="9"/>
      <c r="K2130" s="8"/>
    </row>
    <row r="2131" spans="1:11" x14ac:dyDescent="0.25">
      <c r="A2131" s="174" t="s">
        <v>99</v>
      </c>
      <c r="B2131" s="175"/>
      <c r="C2131" s="82" t="s">
        <v>13</v>
      </c>
      <c r="D2131" s="9"/>
      <c r="E2131" s="8"/>
      <c r="G2131" s="174" t="s">
        <v>99</v>
      </c>
      <c r="H2131" s="175"/>
      <c r="I2131" s="82" t="s">
        <v>13</v>
      </c>
      <c r="J2131" s="9"/>
      <c r="K2131" s="8"/>
    </row>
    <row r="2132" spans="1:11" x14ac:dyDescent="0.25">
      <c r="A2132" s="174" t="s">
        <v>6</v>
      </c>
      <c r="B2132" s="175"/>
      <c r="C2132" s="82" t="s">
        <v>13</v>
      </c>
      <c r="D2132" s="9"/>
      <c r="E2132" s="8"/>
      <c r="G2132" s="174" t="s">
        <v>6</v>
      </c>
      <c r="H2132" s="175"/>
      <c r="I2132" s="82" t="s">
        <v>13</v>
      </c>
      <c r="J2132" s="9"/>
      <c r="K2132" s="8"/>
    </row>
    <row r="2133" spans="1:11" x14ac:dyDescent="0.25">
      <c r="A2133" s="174"/>
      <c r="B2133" s="175"/>
      <c r="C2133" s="82"/>
      <c r="D2133" s="9"/>
      <c r="E2133" s="8"/>
      <c r="G2133" s="174"/>
      <c r="H2133" s="175"/>
      <c r="I2133" s="82"/>
      <c r="J2133" s="9"/>
      <c r="K2133" s="8"/>
    </row>
    <row r="2134" spans="1:11" x14ac:dyDescent="0.25">
      <c r="A2134" s="174"/>
      <c r="B2134" s="175"/>
      <c r="C2134" s="82"/>
      <c r="D2134" s="9"/>
      <c r="E2134" s="8"/>
      <c r="G2134" s="174"/>
      <c r="H2134" s="175"/>
      <c r="I2134" s="82"/>
      <c r="J2134" s="9"/>
      <c r="K2134" s="8"/>
    </row>
    <row r="2135" spans="1:11" ht="15.75" thickBot="1" x14ac:dyDescent="0.3">
      <c r="A2135" s="163" t="s">
        <v>14</v>
      </c>
      <c r="B2135" s="164"/>
      <c r="C2135" s="164"/>
      <c r="D2135" s="164"/>
      <c r="E2135" s="165"/>
      <c r="G2135" s="163" t="s">
        <v>14</v>
      </c>
      <c r="H2135" s="164"/>
      <c r="I2135" s="164"/>
      <c r="J2135" s="164"/>
      <c r="K2135" s="165"/>
    </row>
    <row r="2136" spans="1:11" ht="21.75" customHeight="1" x14ac:dyDescent="0.25">
      <c r="A2136" s="69" t="s">
        <v>101</v>
      </c>
      <c r="B2136" s="69" t="s">
        <v>5</v>
      </c>
      <c r="C2136" s="69" t="s">
        <v>100</v>
      </c>
      <c r="D2136" s="69" t="s">
        <v>108</v>
      </c>
      <c r="E2136" s="69" t="s">
        <v>95</v>
      </c>
      <c r="G2136" s="69" t="s">
        <v>101</v>
      </c>
      <c r="H2136" s="69" t="s">
        <v>5</v>
      </c>
      <c r="I2136" s="69" t="s">
        <v>100</v>
      </c>
      <c r="J2136" s="69" t="s">
        <v>108</v>
      </c>
      <c r="K2136" s="69" t="s">
        <v>95</v>
      </c>
    </row>
    <row r="2137" spans="1:11" ht="15.75" thickBot="1" x14ac:dyDescent="0.3">
      <c r="A2137" s="70"/>
      <c r="B2137" s="70"/>
      <c r="C2137" s="70" t="e">
        <f>VLOOKUP(E2120,INVENTORY!$A$2:$N$92,7,FALSE)</f>
        <v>#N/A</v>
      </c>
      <c r="D2137" s="70" t="e">
        <f>VLOOKUP(E2120,INVENTORY!$A$2:$N$92,8,FALSE)</f>
        <v>#N/A</v>
      </c>
      <c r="E2137" s="70" t="e">
        <f>VLOOKUP(E2120,INVENTORY!$A$2:$N$92,9,FALSE)</f>
        <v>#N/A</v>
      </c>
      <c r="G2137" s="70"/>
      <c r="H2137" s="70"/>
      <c r="I2137" s="70" t="e">
        <f>VLOOKUP(K2120,INVENTORY!$A$2:$N$92,7,FALSE)</f>
        <v>#N/A</v>
      </c>
      <c r="J2137" s="70" t="e">
        <f>VLOOKUP(K2120,INVENTORY!$A$2:$N$92,8,FALSE)</f>
        <v>#N/A</v>
      </c>
      <c r="K2137" s="70" t="e">
        <f>VLOOKUP(K2120,INVENTORY!$A$2:$N$92,9,FALSE)</f>
        <v>#N/A</v>
      </c>
    </row>
    <row r="2138" spans="1:11" ht="15.75" thickBot="1" x14ac:dyDescent="0.3">
      <c r="A2138" s="6"/>
      <c r="B2138" s="5"/>
      <c r="C2138" s="5"/>
      <c r="D2138" s="5"/>
      <c r="E2138" s="7"/>
      <c r="G2138" s="6"/>
      <c r="H2138" s="5"/>
      <c r="I2138" s="5"/>
      <c r="J2138" s="5"/>
      <c r="K2138" s="7"/>
    </row>
    <row r="2139" spans="1:11" ht="18" customHeight="1" thickBot="1" x14ac:dyDescent="0.3">
      <c r="A2139" s="6" t="s">
        <v>4</v>
      </c>
      <c r="B2139" s="5"/>
      <c r="C2139" s="166" t="e">
        <f>"Function Code: "&amp;VLOOKUP(E2120,INVENTORY!$A$2:$Q$92,14,FALSE)</f>
        <v>#N/A</v>
      </c>
      <c r="D2139" s="167"/>
      <c r="E2139" s="168"/>
      <c r="G2139" s="6" t="s">
        <v>4</v>
      </c>
      <c r="H2139" s="5"/>
      <c r="I2139" s="166" t="e">
        <f>"Function Code: "&amp;VLOOKUP(K2120,INVENTORY!$A$2:$Q$92,14,FALSE)</f>
        <v>#N/A</v>
      </c>
      <c r="J2139" s="167"/>
      <c r="K2139" s="168"/>
    </row>
    <row r="2140" spans="1:11" ht="15" customHeight="1" thickBot="1" x14ac:dyDescent="0.3">
      <c r="A2140" s="6"/>
      <c r="B2140" s="5"/>
      <c r="C2140" s="169"/>
      <c r="D2140" s="170"/>
      <c r="E2140" s="171"/>
      <c r="G2140" s="6"/>
      <c r="H2140" s="5"/>
      <c r="I2140" s="169"/>
      <c r="J2140" s="170"/>
      <c r="K2140" s="171"/>
    </row>
    <row r="2141" spans="1:11" ht="15" customHeight="1" thickBot="1" x14ac:dyDescent="0.3">
      <c r="A2141" s="6"/>
      <c r="B2141" s="5"/>
      <c r="C2141" s="169" t="e">
        <f>"Cosmetic Code: "&amp;VLOOKUP(E2120,INVENTORY!$A$2:$Q$92,15,FALSE)</f>
        <v>#N/A</v>
      </c>
      <c r="D2141" s="170"/>
      <c r="E2141" s="171"/>
      <c r="G2141" s="6"/>
      <c r="H2141" s="5"/>
      <c r="I2141" s="169" t="e">
        <f>"Cosmetic Code: "&amp;VLOOKUP(K2120,INVENTORY!$A$2:$Q$92,15,FALSE)</f>
        <v>#N/A</v>
      </c>
      <c r="J2141" s="170"/>
      <c r="K2141" s="171"/>
    </row>
    <row r="2142" spans="1:11" ht="15" customHeight="1" x14ac:dyDescent="0.25">
      <c r="A2142" s="6"/>
      <c r="B2142" s="5"/>
      <c r="C2142" s="15"/>
      <c r="D2142" s="16"/>
      <c r="E2142" s="17"/>
      <c r="G2142" s="6"/>
      <c r="H2142" s="5"/>
      <c r="I2142" s="15"/>
      <c r="J2142" s="16"/>
      <c r="K2142" s="17"/>
    </row>
    <row r="2143" spans="1:11" ht="15" customHeight="1" x14ac:dyDescent="0.25">
      <c r="A2143" s="4" t="s">
        <v>3</v>
      </c>
      <c r="B2143" s="14" t="s">
        <v>2</v>
      </c>
      <c r="C2143" s="15"/>
      <c r="D2143" s="16"/>
      <c r="E2143" s="17"/>
      <c r="G2143" s="4" t="s">
        <v>3</v>
      </c>
      <c r="H2143" s="14" t="s">
        <v>2</v>
      </c>
      <c r="I2143" s="15"/>
      <c r="J2143" s="16"/>
      <c r="K2143" s="17"/>
    </row>
    <row r="2144" spans="1:11" ht="15.75" customHeight="1" thickBot="1" x14ac:dyDescent="0.3">
      <c r="A2144" s="12" t="s">
        <v>1</v>
      </c>
      <c r="B2144" s="13" t="s">
        <v>1</v>
      </c>
      <c r="C2144" s="18"/>
      <c r="D2144" s="19"/>
      <c r="E2144" s="20"/>
      <c r="G2144" s="12" t="s">
        <v>1</v>
      </c>
      <c r="H2144" s="13" t="s">
        <v>1</v>
      </c>
      <c r="I2144" s="18"/>
      <c r="J2144" s="19"/>
      <c r="K2144" s="20"/>
    </row>
    <row r="2145" spans="1:11" ht="15.75" thickBot="1" x14ac:dyDescent="0.3">
      <c r="A2145" s="3" t="s">
        <v>0</v>
      </c>
      <c r="B2145" s="2" t="s">
        <v>0</v>
      </c>
      <c r="C2145" s="1"/>
      <c r="D2145" s="172" t="s">
        <v>119</v>
      </c>
      <c r="E2145" s="173"/>
      <c r="G2145" s="3" t="s">
        <v>0</v>
      </c>
      <c r="H2145" s="2" t="s">
        <v>0</v>
      </c>
      <c r="I2145" s="1"/>
      <c r="J2145" s="172" t="s">
        <v>119</v>
      </c>
      <c r="K2145" s="173"/>
    </row>
    <row r="2146" spans="1:11" ht="15.75" thickBot="1" x14ac:dyDescent="0.3"/>
    <row r="2147" spans="1:11" ht="15" customHeight="1" x14ac:dyDescent="0.25">
      <c r="A2147" s="176" t="s">
        <v>105</v>
      </c>
      <c r="B2147" s="177"/>
      <c r="C2147" s="177"/>
      <c r="D2147" s="177"/>
      <c r="E2147" s="178"/>
      <c r="G2147" s="176" t="s">
        <v>105</v>
      </c>
      <c r="H2147" s="177"/>
      <c r="I2147" s="177"/>
      <c r="J2147" s="177"/>
      <c r="K2147" s="178"/>
    </row>
    <row r="2148" spans="1:11" ht="15.75" customHeight="1" thickBot="1" x14ac:dyDescent="0.3">
      <c r="A2148" s="179"/>
      <c r="B2148" s="180"/>
      <c r="C2148" s="180"/>
      <c r="D2148" s="180"/>
      <c r="E2148" s="181"/>
      <c r="G2148" s="179"/>
      <c r="H2148" s="180"/>
      <c r="I2148" s="180"/>
      <c r="J2148" s="180"/>
      <c r="K2148" s="181"/>
    </row>
    <row r="2149" spans="1:11" ht="15.75" customHeight="1" thickBot="1" x14ac:dyDescent="0.3">
      <c r="A2149" s="11"/>
      <c r="B2149" s="10"/>
      <c r="C2149" s="10"/>
      <c r="D2149" s="33" t="s">
        <v>42</v>
      </c>
      <c r="E2149" s="42">
        <f>E2091+1</f>
        <v>38</v>
      </c>
      <c r="G2149" s="11"/>
      <c r="H2149" s="10"/>
      <c r="I2149" s="10"/>
      <c r="J2149" s="33" t="s">
        <v>42</v>
      </c>
      <c r="K2149" s="42">
        <f>'Data-PULLDOWNS'!$B$3+E2149</f>
        <v>39</v>
      </c>
    </row>
    <row r="2150" spans="1:11" ht="19.5" customHeight="1" x14ac:dyDescent="0.25">
      <c r="A2150" s="34" t="s">
        <v>11</v>
      </c>
      <c r="B2150" s="35" t="s">
        <v>15</v>
      </c>
      <c r="C2150" s="36" t="s">
        <v>12</v>
      </c>
      <c r="D2150" s="37">
        <f ca="1">NOW()</f>
        <v>45945.548046875003</v>
      </c>
      <c r="E2150" s="38"/>
      <c r="G2150" s="34" t="s">
        <v>11</v>
      </c>
      <c r="H2150" s="35" t="s">
        <v>15</v>
      </c>
      <c r="I2150" s="36" t="s">
        <v>12</v>
      </c>
      <c r="J2150" s="37">
        <f ca="1">NOW()</f>
        <v>45945.548046875003</v>
      </c>
      <c r="K2150" s="38"/>
    </row>
    <row r="2151" spans="1:11" ht="15.95" customHeight="1" x14ac:dyDescent="0.25">
      <c r="A2151" s="34" t="s">
        <v>39</v>
      </c>
      <c r="B2151" s="35" t="s">
        <v>103</v>
      </c>
      <c r="C2151" s="39" t="s">
        <v>38</v>
      </c>
      <c r="D2151" s="40" t="e">
        <f>VLOOKUP(E2149,INVENTORY!$A$2:$N$92,10,FALSE)</f>
        <v>#N/A</v>
      </c>
      <c r="E2151" s="38"/>
      <c r="G2151" s="34" t="s">
        <v>39</v>
      </c>
      <c r="H2151" s="35" t="s">
        <v>103</v>
      </c>
      <c r="I2151" s="39" t="s">
        <v>38</v>
      </c>
      <c r="J2151" s="40" t="e">
        <f>VLOOKUP(K2149,INVENTORY!$A$2:$N$92,10,FALSE)</f>
        <v>#N/A</v>
      </c>
      <c r="K2151" s="38"/>
    </row>
    <row r="2152" spans="1:11" ht="15.95" customHeight="1" x14ac:dyDescent="0.25">
      <c r="A2152" s="34" t="str">
        <f>"Make: "</f>
        <v xml:space="preserve">Make: </v>
      </c>
      <c r="B2152" s="35" t="e">
        <f>VLOOKUP(E2149,INVENTORY!$A$2:$N$92,2,FALSE)</f>
        <v>#N/A</v>
      </c>
      <c r="C2152" s="36" t="str">
        <f>"Model: "</f>
        <v xml:space="preserve">Model: </v>
      </c>
      <c r="D2152" s="40" t="e">
        <f>VLOOKUP(E2149,INVENTORY!$A$2:$N$92,3,FALSE)</f>
        <v>#N/A</v>
      </c>
      <c r="E2152" s="38"/>
      <c r="G2152" s="34" t="str">
        <f>"Make: "</f>
        <v xml:space="preserve">Make: </v>
      </c>
      <c r="H2152" s="35" t="e">
        <f>VLOOKUP(K2149,INVENTORY!$A$2:$N$92,2,FALSE)</f>
        <v>#N/A</v>
      </c>
      <c r="I2152" s="36" t="str">
        <f>"Model: "</f>
        <v xml:space="preserve">Model: </v>
      </c>
      <c r="J2152" s="40" t="e">
        <f>VLOOKUP(K2149,INVENTORY!$A$2:$N$92,3,FALSE)</f>
        <v>#N/A</v>
      </c>
      <c r="K2152" s="38"/>
    </row>
    <row r="2153" spans="1:11" ht="15.95" customHeight="1" x14ac:dyDescent="0.25">
      <c r="A2153" s="34" t="str">
        <f>"CPU/Speed: "</f>
        <v xml:space="preserve">CPU/Speed: </v>
      </c>
      <c r="B2153" s="35" t="e">
        <f>VLOOKUP(E2149,INVENTORY!$A$2:$N$92,4,FALSE)&amp;" / "&amp;VLOOKUP(E2149,INVENTORY!$A$2:$N$92,5,FALSE)&amp;"GHz"</f>
        <v>#N/A</v>
      </c>
      <c r="C2153" s="36"/>
      <c r="D2153" s="36" t="str">
        <f>"Memory: "</f>
        <v xml:space="preserve">Memory: </v>
      </c>
      <c r="E2153" s="41" t="e">
        <f>VLOOKUP(E2149,INVENTORY!$A$2:$N$92,6,FALSE)</f>
        <v>#N/A</v>
      </c>
      <c r="G2153" s="34" t="str">
        <f>"CPU/Speed: "</f>
        <v xml:space="preserve">CPU/Speed: </v>
      </c>
      <c r="H2153" s="35" t="e">
        <f>VLOOKUP(K2149,INVENTORY!$A$2:$N$92,4,FALSE)&amp;" / "&amp;VLOOKUP(K2149,INVENTORY!$A$2:$N$92,5,FALSE)&amp;"GHz"</f>
        <v>#N/A</v>
      </c>
      <c r="I2153" s="36"/>
      <c r="J2153" s="36" t="str">
        <f>"Memory: "</f>
        <v xml:space="preserve">Memory: </v>
      </c>
      <c r="K2153" s="71" t="e">
        <f>VLOOKUP(K2149,INVENTORY!$A$2:$N$92,6,FALSE)</f>
        <v>#N/A</v>
      </c>
    </row>
    <row r="2154" spans="1:11" ht="6.95" customHeight="1" x14ac:dyDescent="0.25">
      <c r="A2154" s="6"/>
      <c r="B2154" s="5"/>
      <c r="C2154" s="5"/>
      <c r="D2154" s="5"/>
      <c r="E2154" s="7"/>
      <c r="G2154" s="6"/>
      <c r="H2154" s="5"/>
      <c r="I2154" s="5"/>
      <c r="J2154" s="5"/>
      <c r="K2154" s="7"/>
    </row>
    <row r="2155" spans="1:11" x14ac:dyDescent="0.25">
      <c r="A2155" s="182" t="s">
        <v>10</v>
      </c>
      <c r="B2155" s="183"/>
      <c r="C2155" s="83" t="s">
        <v>1</v>
      </c>
      <c r="D2155" s="83" t="s">
        <v>9</v>
      </c>
      <c r="E2155" s="68" t="s">
        <v>8</v>
      </c>
      <c r="G2155" s="182" t="s">
        <v>10</v>
      </c>
      <c r="H2155" s="183"/>
      <c r="I2155" s="83" t="s">
        <v>1</v>
      </c>
      <c r="J2155" s="83" t="s">
        <v>9</v>
      </c>
      <c r="K2155" s="68" t="s">
        <v>8</v>
      </c>
    </row>
    <row r="2156" spans="1:11" x14ac:dyDescent="0.25">
      <c r="A2156" s="174" t="s">
        <v>96</v>
      </c>
      <c r="B2156" s="175"/>
      <c r="C2156" s="82" t="s">
        <v>13</v>
      </c>
      <c r="D2156" s="9"/>
      <c r="E2156" s="8"/>
      <c r="G2156" s="174" t="s">
        <v>96</v>
      </c>
      <c r="H2156" s="175"/>
      <c r="I2156" s="82" t="s">
        <v>13</v>
      </c>
      <c r="J2156" s="9"/>
      <c r="K2156" s="8"/>
    </row>
    <row r="2157" spans="1:11" x14ac:dyDescent="0.25">
      <c r="A2157" s="174" t="s">
        <v>98</v>
      </c>
      <c r="B2157" s="175"/>
      <c r="C2157" s="82" t="s">
        <v>13</v>
      </c>
      <c r="D2157" s="9"/>
      <c r="E2157" s="8"/>
      <c r="G2157" s="174" t="s">
        <v>98</v>
      </c>
      <c r="H2157" s="175"/>
      <c r="I2157" s="82" t="s">
        <v>13</v>
      </c>
      <c r="J2157" s="9"/>
      <c r="K2157" s="8"/>
    </row>
    <row r="2158" spans="1:11" x14ac:dyDescent="0.25">
      <c r="A2158" s="174" t="s">
        <v>97</v>
      </c>
      <c r="B2158" s="175"/>
      <c r="C2158" s="82" t="s">
        <v>13</v>
      </c>
      <c r="D2158" s="9"/>
      <c r="E2158" s="8"/>
      <c r="G2158" s="174" t="s">
        <v>97</v>
      </c>
      <c r="H2158" s="175"/>
      <c r="I2158" s="82" t="s">
        <v>13</v>
      </c>
      <c r="J2158" s="9"/>
      <c r="K2158" s="8"/>
    </row>
    <row r="2159" spans="1:11" x14ac:dyDescent="0.25">
      <c r="A2159" s="174" t="s">
        <v>7</v>
      </c>
      <c r="B2159" s="175"/>
      <c r="C2159" s="82" t="s">
        <v>13</v>
      </c>
      <c r="D2159" s="9"/>
      <c r="E2159" s="8"/>
      <c r="G2159" s="174" t="s">
        <v>7</v>
      </c>
      <c r="H2159" s="175"/>
      <c r="I2159" s="82" t="s">
        <v>13</v>
      </c>
      <c r="J2159" s="9"/>
      <c r="K2159" s="8"/>
    </row>
    <row r="2160" spans="1:11" x14ac:dyDescent="0.25">
      <c r="A2160" s="174" t="s">
        <v>99</v>
      </c>
      <c r="B2160" s="175"/>
      <c r="C2160" s="82" t="s">
        <v>13</v>
      </c>
      <c r="D2160" s="9"/>
      <c r="E2160" s="8"/>
      <c r="G2160" s="174" t="s">
        <v>99</v>
      </c>
      <c r="H2160" s="175"/>
      <c r="I2160" s="82" t="s">
        <v>13</v>
      </c>
      <c r="J2160" s="9"/>
      <c r="K2160" s="8"/>
    </row>
    <row r="2161" spans="1:11" x14ac:dyDescent="0.25">
      <c r="A2161" s="174" t="s">
        <v>6</v>
      </c>
      <c r="B2161" s="175"/>
      <c r="C2161" s="82" t="s">
        <v>13</v>
      </c>
      <c r="D2161" s="9"/>
      <c r="E2161" s="8"/>
      <c r="G2161" s="174" t="s">
        <v>6</v>
      </c>
      <c r="H2161" s="175"/>
      <c r="I2161" s="82" t="s">
        <v>13</v>
      </c>
      <c r="J2161" s="9"/>
      <c r="K2161" s="8"/>
    </row>
    <row r="2162" spans="1:11" x14ac:dyDescent="0.25">
      <c r="A2162" s="174"/>
      <c r="B2162" s="175"/>
      <c r="C2162" s="82"/>
      <c r="D2162" s="9"/>
      <c r="E2162" s="8"/>
      <c r="G2162" s="174"/>
      <c r="H2162" s="175"/>
      <c r="I2162" s="82"/>
      <c r="J2162" s="9"/>
      <c r="K2162" s="8"/>
    </row>
    <row r="2163" spans="1:11" x14ac:dyDescent="0.25">
      <c r="A2163" s="174"/>
      <c r="B2163" s="175"/>
      <c r="C2163" s="82"/>
      <c r="D2163" s="9"/>
      <c r="E2163" s="8"/>
      <c r="G2163" s="174"/>
      <c r="H2163" s="175"/>
      <c r="I2163" s="82"/>
      <c r="J2163" s="9"/>
      <c r="K2163" s="8"/>
    </row>
    <row r="2164" spans="1:11" ht="15.75" thickBot="1" x14ac:dyDescent="0.3">
      <c r="A2164" s="163" t="s">
        <v>14</v>
      </c>
      <c r="B2164" s="164"/>
      <c r="C2164" s="164"/>
      <c r="D2164" s="164"/>
      <c r="E2164" s="165"/>
      <c r="G2164" s="163" t="s">
        <v>14</v>
      </c>
      <c r="H2164" s="164"/>
      <c r="I2164" s="164"/>
      <c r="J2164" s="164"/>
      <c r="K2164" s="165"/>
    </row>
    <row r="2165" spans="1:11" ht="21.75" customHeight="1" x14ac:dyDescent="0.25">
      <c r="A2165" s="69" t="s">
        <v>101</v>
      </c>
      <c r="B2165" s="69" t="s">
        <v>5</v>
      </c>
      <c r="C2165" s="69" t="s">
        <v>100</v>
      </c>
      <c r="D2165" s="69" t="s">
        <v>108</v>
      </c>
      <c r="E2165" s="69" t="s">
        <v>95</v>
      </c>
      <c r="G2165" s="69" t="s">
        <v>101</v>
      </c>
      <c r="H2165" s="69" t="s">
        <v>5</v>
      </c>
      <c r="I2165" s="69" t="s">
        <v>100</v>
      </c>
      <c r="J2165" s="69" t="s">
        <v>108</v>
      </c>
      <c r="K2165" s="69" t="s">
        <v>95</v>
      </c>
    </row>
    <row r="2166" spans="1:11" ht="15.75" thickBot="1" x14ac:dyDescent="0.3">
      <c r="A2166" s="70"/>
      <c r="B2166" s="70"/>
      <c r="C2166" s="70" t="e">
        <f>VLOOKUP(E2149,INVENTORY!$A$2:$N$92,7,FALSE)</f>
        <v>#N/A</v>
      </c>
      <c r="D2166" s="70" t="e">
        <f>VLOOKUP(E2149,INVENTORY!$A$2:$N$92,8,FALSE)</f>
        <v>#N/A</v>
      </c>
      <c r="E2166" s="70" t="e">
        <f>VLOOKUP(E2149,INVENTORY!$A$2:$N$92,9,FALSE)</f>
        <v>#N/A</v>
      </c>
      <c r="G2166" s="70"/>
      <c r="H2166" s="70"/>
      <c r="I2166" s="70" t="e">
        <f>VLOOKUP(K2149,INVENTORY!$A$2:$N$92,7,FALSE)</f>
        <v>#N/A</v>
      </c>
      <c r="J2166" s="70" t="e">
        <f>VLOOKUP(K2149,INVENTORY!$A$2:$N$92,8,FALSE)</f>
        <v>#N/A</v>
      </c>
      <c r="K2166" s="70" t="e">
        <f>VLOOKUP(K2149,INVENTORY!$A$2:$N$92,9,FALSE)</f>
        <v>#N/A</v>
      </c>
    </row>
    <row r="2167" spans="1:11" ht="15.75" thickBot="1" x14ac:dyDescent="0.3">
      <c r="A2167" s="6"/>
      <c r="B2167" s="5"/>
      <c r="C2167" s="5"/>
      <c r="D2167" s="5"/>
      <c r="E2167" s="7"/>
      <c r="G2167" s="6"/>
      <c r="H2167" s="5"/>
      <c r="I2167" s="5"/>
      <c r="J2167" s="5"/>
      <c r="K2167" s="7"/>
    </row>
    <row r="2168" spans="1:11" ht="18" customHeight="1" thickBot="1" x14ac:dyDescent="0.3">
      <c r="A2168" s="6" t="s">
        <v>4</v>
      </c>
      <c r="B2168" s="5"/>
      <c r="C2168" s="166" t="e">
        <f>"Function Code: "&amp;VLOOKUP(E2149,INVENTORY!$A$2:$Q$92,14,FALSE)</f>
        <v>#N/A</v>
      </c>
      <c r="D2168" s="167"/>
      <c r="E2168" s="168"/>
      <c r="G2168" s="6" t="s">
        <v>4</v>
      </c>
      <c r="H2168" s="5"/>
      <c r="I2168" s="166" t="e">
        <f>"Function Code: "&amp;VLOOKUP(K2149,INVENTORY!$A$2:$Q$92,14,FALSE)</f>
        <v>#N/A</v>
      </c>
      <c r="J2168" s="167"/>
      <c r="K2168" s="168"/>
    </row>
    <row r="2169" spans="1:11" ht="15" customHeight="1" thickBot="1" x14ac:dyDescent="0.3">
      <c r="A2169" s="6"/>
      <c r="B2169" s="5"/>
      <c r="C2169" s="169"/>
      <c r="D2169" s="170"/>
      <c r="E2169" s="171"/>
      <c r="G2169" s="6"/>
      <c r="H2169" s="5"/>
      <c r="I2169" s="169"/>
      <c r="J2169" s="170"/>
      <c r="K2169" s="171"/>
    </row>
    <row r="2170" spans="1:11" ht="15" customHeight="1" thickBot="1" x14ac:dyDescent="0.3">
      <c r="A2170" s="6"/>
      <c r="B2170" s="5"/>
      <c r="C2170" s="169" t="e">
        <f>"Cosmetic Code: "&amp;VLOOKUP(E2149,INVENTORY!$A$2:$Q$92,15,FALSE)</f>
        <v>#N/A</v>
      </c>
      <c r="D2170" s="170"/>
      <c r="E2170" s="171"/>
      <c r="G2170" s="6"/>
      <c r="H2170" s="5"/>
      <c r="I2170" s="169" t="e">
        <f>"Cosmetic Code: "&amp;VLOOKUP(K2149,INVENTORY!$A$2:$Q$92,15,FALSE)</f>
        <v>#N/A</v>
      </c>
      <c r="J2170" s="170"/>
      <c r="K2170" s="171"/>
    </row>
    <row r="2171" spans="1:11" ht="15" customHeight="1" x14ac:dyDescent="0.25">
      <c r="A2171" s="6"/>
      <c r="B2171" s="5"/>
      <c r="C2171" s="15"/>
      <c r="D2171" s="16"/>
      <c r="E2171" s="17"/>
      <c r="G2171" s="6"/>
      <c r="H2171" s="5"/>
      <c r="I2171" s="15"/>
      <c r="J2171" s="16"/>
      <c r="K2171" s="17"/>
    </row>
    <row r="2172" spans="1:11" ht="15" customHeight="1" x14ac:dyDescent="0.25">
      <c r="A2172" s="4" t="s">
        <v>3</v>
      </c>
      <c r="B2172" s="14" t="s">
        <v>2</v>
      </c>
      <c r="C2172" s="15"/>
      <c r="D2172" s="16"/>
      <c r="E2172" s="17"/>
      <c r="G2172" s="4" t="s">
        <v>3</v>
      </c>
      <c r="H2172" s="14" t="s">
        <v>2</v>
      </c>
      <c r="I2172" s="15"/>
      <c r="J2172" s="16"/>
      <c r="K2172" s="17"/>
    </row>
    <row r="2173" spans="1:11" ht="15.75" customHeight="1" thickBot="1" x14ac:dyDescent="0.3">
      <c r="A2173" s="12" t="s">
        <v>1</v>
      </c>
      <c r="B2173" s="13" t="s">
        <v>1</v>
      </c>
      <c r="C2173" s="18"/>
      <c r="D2173" s="19"/>
      <c r="E2173" s="20"/>
      <c r="G2173" s="12" t="s">
        <v>1</v>
      </c>
      <c r="H2173" s="13" t="s">
        <v>1</v>
      </c>
      <c r="I2173" s="18"/>
      <c r="J2173" s="19"/>
      <c r="K2173" s="20"/>
    </row>
    <row r="2174" spans="1:11" ht="15.75" thickBot="1" x14ac:dyDescent="0.3">
      <c r="A2174" s="3" t="s">
        <v>0</v>
      </c>
      <c r="B2174" s="2" t="s">
        <v>0</v>
      </c>
      <c r="C2174" s="1"/>
      <c r="D2174" s="172" t="s">
        <v>119</v>
      </c>
      <c r="E2174" s="173"/>
      <c r="G2174" s="3" t="s">
        <v>0</v>
      </c>
      <c r="H2174" s="2" t="s">
        <v>0</v>
      </c>
      <c r="I2174" s="1"/>
      <c r="J2174" s="172" t="s">
        <v>119</v>
      </c>
      <c r="K2174" s="173"/>
    </row>
    <row r="2175" spans="1:11" ht="47.25" customHeight="1" thickBot="1" x14ac:dyDescent="0.3"/>
    <row r="2176" spans="1:11" ht="15" customHeight="1" x14ac:dyDescent="0.25">
      <c r="A2176" s="176" t="s">
        <v>105</v>
      </c>
      <c r="B2176" s="177"/>
      <c r="C2176" s="177"/>
      <c r="D2176" s="177"/>
      <c r="E2176" s="178"/>
      <c r="G2176" s="176" t="s">
        <v>105</v>
      </c>
      <c r="H2176" s="177"/>
      <c r="I2176" s="177"/>
      <c r="J2176" s="177"/>
      <c r="K2176" s="178"/>
    </row>
    <row r="2177" spans="1:11" ht="15.75" customHeight="1" thickBot="1" x14ac:dyDescent="0.3">
      <c r="A2177" s="179"/>
      <c r="B2177" s="180"/>
      <c r="C2177" s="180"/>
      <c r="D2177" s="180"/>
      <c r="E2177" s="181"/>
      <c r="G2177" s="179"/>
      <c r="H2177" s="180"/>
      <c r="I2177" s="180"/>
      <c r="J2177" s="180"/>
      <c r="K2177" s="181"/>
    </row>
    <row r="2178" spans="1:11" ht="15.75" customHeight="1" thickBot="1" x14ac:dyDescent="0.3">
      <c r="A2178" s="11"/>
      <c r="B2178" s="10"/>
      <c r="C2178" s="10"/>
      <c r="D2178" s="33" t="s">
        <v>42</v>
      </c>
      <c r="E2178" s="42">
        <f>'Data-PULLDOWNS'!$B$3*2+E2149</f>
        <v>40</v>
      </c>
      <c r="G2178" s="11"/>
      <c r="H2178" s="10"/>
      <c r="I2178" s="10"/>
      <c r="J2178" s="33" t="s">
        <v>42</v>
      </c>
      <c r="K2178" s="42">
        <f>'Data-PULLDOWNS'!$B$3*3+E2149</f>
        <v>41</v>
      </c>
    </row>
    <row r="2179" spans="1:11" ht="19.5" customHeight="1" x14ac:dyDescent="0.25">
      <c r="A2179" s="34" t="s">
        <v>11</v>
      </c>
      <c r="B2179" s="35" t="s">
        <v>15</v>
      </c>
      <c r="C2179" s="36" t="s">
        <v>12</v>
      </c>
      <c r="D2179" s="37">
        <f ca="1">NOW()</f>
        <v>45945.548046875003</v>
      </c>
      <c r="E2179" s="38"/>
      <c r="G2179" s="34" t="s">
        <v>11</v>
      </c>
      <c r="H2179" s="35" t="s">
        <v>15</v>
      </c>
      <c r="I2179" s="36" t="s">
        <v>12</v>
      </c>
      <c r="J2179" s="37">
        <f ca="1">NOW()</f>
        <v>45945.548046875003</v>
      </c>
      <c r="K2179" s="38"/>
    </row>
    <row r="2180" spans="1:11" ht="15.95" customHeight="1" x14ac:dyDescent="0.25">
      <c r="A2180" s="34" t="s">
        <v>39</v>
      </c>
      <c r="B2180" s="35" t="s">
        <v>103</v>
      </c>
      <c r="C2180" s="39" t="s">
        <v>38</v>
      </c>
      <c r="D2180" s="40" t="e">
        <f>VLOOKUP(E2178,INVENTORY!$A$2:$N$92,10,FALSE)</f>
        <v>#N/A</v>
      </c>
      <c r="E2180" s="38"/>
      <c r="G2180" s="34" t="s">
        <v>39</v>
      </c>
      <c r="H2180" s="35" t="s">
        <v>103</v>
      </c>
      <c r="I2180" s="39" t="s">
        <v>38</v>
      </c>
      <c r="J2180" s="40" t="e">
        <f>VLOOKUP(K2178,INVENTORY!$A$2:$N$92,10,FALSE)</f>
        <v>#N/A</v>
      </c>
      <c r="K2180" s="38"/>
    </row>
    <row r="2181" spans="1:11" ht="15.95" customHeight="1" x14ac:dyDescent="0.25">
      <c r="A2181" s="34" t="str">
        <f>"Make: "</f>
        <v xml:space="preserve">Make: </v>
      </c>
      <c r="B2181" s="35" t="e">
        <f>VLOOKUP(E2178,INVENTORY!$A$2:$N$92,2,FALSE)</f>
        <v>#N/A</v>
      </c>
      <c r="C2181" s="36" t="str">
        <f>"Model: "</f>
        <v xml:space="preserve">Model: </v>
      </c>
      <c r="D2181" s="40" t="e">
        <f>VLOOKUP(E2178,INVENTORY!$A$2:$N$92,3,FALSE)</f>
        <v>#N/A</v>
      </c>
      <c r="E2181" s="38"/>
      <c r="G2181" s="34" t="str">
        <f>"Make: "</f>
        <v xml:space="preserve">Make: </v>
      </c>
      <c r="H2181" s="35" t="e">
        <f>VLOOKUP(K2178,INVENTORY!$A$2:$N$92,2,FALSE)</f>
        <v>#N/A</v>
      </c>
      <c r="I2181" s="36" t="str">
        <f>"Model: "</f>
        <v xml:space="preserve">Model: </v>
      </c>
      <c r="J2181" s="40" t="e">
        <f>VLOOKUP(K2178,INVENTORY!$A$2:$N$92,3,FALSE)</f>
        <v>#N/A</v>
      </c>
      <c r="K2181" s="38"/>
    </row>
    <row r="2182" spans="1:11" ht="15.95" customHeight="1" x14ac:dyDescent="0.25">
      <c r="A2182" s="34" t="str">
        <f>"CPU/Speed: "</f>
        <v xml:space="preserve">CPU/Speed: </v>
      </c>
      <c r="B2182" s="35" t="e">
        <f>VLOOKUP(E2178,INVENTORY!$A$2:$N$92,4,FALSE)&amp;" / "&amp;VLOOKUP(E2178,INVENTORY!$A$2:$N$92,5,FALSE)&amp;"GHz"</f>
        <v>#N/A</v>
      </c>
      <c r="C2182" s="36"/>
      <c r="D2182" s="36" t="str">
        <f>"Memory: "</f>
        <v xml:space="preserve">Memory: </v>
      </c>
      <c r="E2182" s="71" t="e">
        <f>VLOOKUP(E2178,INVENTORY!$A$2:$N$92,6,FALSE)</f>
        <v>#N/A</v>
      </c>
      <c r="G2182" s="34" t="str">
        <f>"CPU/Speed: "</f>
        <v xml:space="preserve">CPU/Speed: </v>
      </c>
      <c r="H2182" s="35" t="e">
        <f>VLOOKUP(K2178,INVENTORY!$A$2:$N$92,4,FALSE)&amp;" / "&amp;VLOOKUP(K2178,INVENTORY!$A$2:$N$92,5,FALSE)&amp;"GHz"</f>
        <v>#N/A</v>
      </c>
      <c r="I2182" s="36"/>
      <c r="J2182" s="36" t="str">
        <f>"Memory: "</f>
        <v xml:space="preserve">Memory: </v>
      </c>
      <c r="K2182" s="71" t="e">
        <f>VLOOKUP(K2178,INVENTORY!$A$2:$N$92,6,FALSE)</f>
        <v>#N/A</v>
      </c>
    </row>
    <row r="2183" spans="1:11" ht="6.95" customHeight="1" x14ac:dyDescent="0.25">
      <c r="A2183" s="6"/>
      <c r="B2183" s="5"/>
      <c r="C2183" s="5"/>
      <c r="D2183" s="5"/>
      <c r="E2183" s="7"/>
      <c r="G2183" s="6"/>
      <c r="H2183" s="5"/>
      <c r="I2183" s="5"/>
      <c r="J2183" s="5"/>
      <c r="K2183" s="7"/>
    </row>
    <row r="2184" spans="1:11" x14ac:dyDescent="0.25">
      <c r="A2184" s="182" t="s">
        <v>10</v>
      </c>
      <c r="B2184" s="183"/>
      <c r="C2184" s="83" t="s">
        <v>1</v>
      </c>
      <c r="D2184" s="83" t="s">
        <v>9</v>
      </c>
      <c r="E2184" s="68" t="s">
        <v>8</v>
      </c>
      <c r="G2184" s="182" t="s">
        <v>10</v>
      </c>
      <c r="H2184" s="183"/>
      <c r="I2184" s="83" t="s">
        <v>1</v>
      </c>
      <c r="J2184" s="83" t="s">
        <v>9</v>
      </c>
      <c r="K2184" s="68" t="s">
        <v>8</v>
      </c>
    </row>
    <row r="2185" spans="1:11" x14ac:dyDescent="0.25">
      <c r="A2185" s="174" t="s">
        <v>96</v>
      </c>
      <c r="B2185" s="175"/>
      <c r="C2185" s="82" t="s">
        <v>13</v>
      </c>
      <c r="D2185" s="9"/>
      <c r="E2185" s="8"/>
      <c r="G2185" s="174" t="s">
        <v>96</v>
      </c>
      <c r="H2185" s="175"/>
      <c r="I2185" s="82" t="s">
        <v>13</v>
      </c>
      <c r="J2185" s="9"/>
      <c r="K2185" s="8"/>
    </row>
    <row r="2186" spans="1:11" x14ac:dyDescent="0.25">
      <c r="A2186" s="174" t="s">
        <v>98</v>
      </c>
      <c r="B2186" s="175"/>
      <c r="C2186" s="82" t="s">
        <v>13</v>
      </c>
      <c r="D2186" s="9"/>
      <c r="E2186" s="8"/>
      <c r="G2186" s="174" t="s">
        <v>98</v>
      </c>
      <c r="H2186" s="175"/>
      <c r="I2186" s="82" t="s">
        <v>13</v>
      </c>
      <c r="J2186" s="9"/>
      <c r="K2186" s="8"/>
    </row>
    <row r="2187" spans="1:11" x14ac:dyDescent="0.25">
      <c r="A2187" s="174" t="s">
        <v>97</v>
      </c>
      <c r="B2187" s="175"/>
      <c r="C2187" s="82" t="s">
        <v>13</v>
      </c>
      <c r="D2187" s="9"/>
      <c r="E2187" s="8"/>
      <c r="G2187" s="174" t="s">
        <v>97</v>
      </c>
      <c r="H2187" s="175"/>
      <c r="I2187" s="82" t="s">
        <v>13</v>
      </c>
      <c r="J2187" s="9"/>
      <c r="K2187" s="8"/>
    </row>
    <row r="2188" spans="1:11" x14ac:dyDescent="0.25">
      <c r="A2188" s="174" t="s">
        <v>7</v>
      </c>
      <c r="B2188" s="175"/>
      <c r="C2188" s="82" t="s">
        <v>13</v>
      </c>
      <c r="D2188" s="9"/>
      <c r="E2188" s="8"/>
      <c r="G2188" s="174" t="s">
        <v>7</v>
      </c>
      <c r="H2188" s="175"/>
      <c r="I2188" s="82" t="s">
        <v>13</v>
      </c>
      <c r="J2188" s="9"/>
      <c r="K2188" s="8"/>
    </row>
    <row r="2189" spans="1:11" x14ac:dyDescent="0.25">
      <c r="A2189" s="174" t="s">
        <v>99</v>
      </c>
      <c r="B2189" s="175"/>
      <c r="C2189" s="82" t="s">
        <v>13</v>
      </c>
      <c r="D2189" s="9"/>
      <c r="E2189" s="8"/>
      <c r="G2189" s="174" t="s">
        <v>99</v>
      </c>
      <c r="H2189" s="175"/>
      <c r="I2189" s="82" t="s">
        <v>13</v>
      </c>
      <c r="J2189" s="9"/>
      <c r="K2189" s="8"/>
    </row>
    <row r="2190" spans="1:11" x14ac:dyDescent="0.25">
      <c r="A2190" s="174" t="s">
        <v>6</v>
      </c>
      <c r="B2190" s="175"/>
      <c r="C2190" s="82" t="s">
        <v>13</v>
      </c>
      <c r="D2190" s="9"/>
      <c r="E2190" s="8"/>
      <c r="G2190" s="174" t="s">
        <v>6</v>
      </c>
      <c r="H2190" s="175"/>
      <c r="I2190" s="82" t="s">
        <v>13</v>
      </c>
      <c r="J2190" s="9"/>
      <c r="K2190" s="8"/>
    </row>
    <row r="2191" spans="1:11" x14ac:dyDescent="0.25">
      <c r="A2191" s="174"/>
      <c r="B2191" s="175"/>
      <c r="C2191" s="82"/>
      <c r="D2191" s="9"/>
      <c r="E2191" s="8"/>
      <c r="G2191" s="174"/>
      <c r="H2191" s="175"/>
      <c r="I2191" s="82"/>
      <c r="J2191" s="9"/>
      <c r="K2191" s="8"/>
    </row>
    <row r="2192" spans="1:11" x14ac:dyDescent="0.25">
      <c r="A2192" s="174"/>
      <c r="B2192" s="175"/>
      <c r="C2192" s="82"/>
      <c r="D2192" s="9"/>
      <c r="E2192" s="8"/>
      <c r="G2192" s="174"/>
      <c r="H2192" s="175"/>
      <c r="I2192" s="82"/>
      <c r="J2192" s="9"/>
      <c r="K2192" s="8"/>
    </row>
    <row r="2193" spans="1:11" ht="15.75" thickBot="1" x14ac:dyDescent="0.3">
      <c r="A2193" s="163" t="s">
        <v>14</v>
      </c>
      <c r="B2193" s="164"/>
      <c r="C2193" s="164"/>
      <c r="D2193" s="164"/>
      <c r="E2193" s="165"/>
      <c r="G2193" s="163" t="s">
        <v>14</v>
      </c>
      <c r="H2193" s="164"/>
      <c r="I2193" s="164"/>
      <c r="J2193" s="164"/>
      <c r="K2193" s="165"/>
    </row>
    <row r="2194" spans="1:11" ht="21.75" customHeight="1" x14ac:dyDescent="0.25">
      <c r="A2194" s="69" t="s">
        <v>101</v>
      </c>
      <c r="B2194" s="69" t="s">
        <v>5</v>
      </c>
      <c r="C2194" s="69" t="s">
        <v>100</v>
      </c>
      <c r="D2194" s="69" t="s">
        <v>108</v>
      </c>
      <c r="E2194" s="69" t="s">
        <v>95</v>
      </c>
      <c r="G2194" s="69" t="s">
        <v>101</v>
      </c>
      <c r="H2194" s="69" t="s">
        <v>5</v>
      </c>
      <c r="I2194" s="69" t="s">
        <v>100</v>
      </c>
      <c r="J2194" s="69" t="s">
        <v>108</v>
      </c>
      <c r="K2194" s="69" t="s">
        <v>95</v>
      </c>
    </row>
    <row r="2195" spans="1:11" ht="15.75" thickBot="1" x14ac:dyDescent="0.3">
      <c r="A2195" s="70"/>
      <c r="B2195" s="70"/>
      <c r="C2195" s="70" t="e">
        <f>VLOOKUP(E2178,INVENTORY!$A$2:$N$92,7,FALSE)</f>
        <v>#N/A</v>
      </c>
      <c r="D2195" s="70" t="e">
        <f>VLOOKUP(E2178,INVENTORY!$A$2:$N$92,8,FALSE)</f>
        <v>#N/A</v>
      </c>
      <c r="E2195" s="70" t="e">
        <f>VLOOKUP(E2178,INVENTORY!$A$2:$N$92,9,FALSE)</f>
        <v>#N/A</v>
      </c>
      <c r="G2195" s="70"/>
      <c r="H2195" s="70"/>
      <c r="I2195" s="70" t="e">
        <f>VLOOKUP(K2178,INVENTORY!$A$2:$N$92,7,FALSE)</f>
        <v>#N/A</v>
      </c>
      <c r="J2195" s="70" t="e">
        <f>VLOOKUP(K2178,INVENTORY!$A$2:$N$92,8,FALSE)</f>
        <v>#N/A</v>
      </c>
      <c r="K2195" s="70" t="e">
        <f>VLOOKUP(K2178,INVENTORY!$A$2:$N$92,9,FALSE)</f>
        <v>#N/A</v>
      </c>
    </row>
    <row r="2196" spans="1:11" ht="15.75" thickBot="1" x14ac:dyDescent="0.3">
      <c r="A2196" s="6"/>
      <c r="B2196" s="5"/>
      <c r="C2196" s="5"/>
      <c r="D2196" s="5"/>
      <c r="E2196" s="7"/>
      <c r="G2196" s="6"/>
      <c r="H2196" s="5"/>
      <c r="I2196" s="5"/>
      <c r="J2196" s="5"/>
      <c r="K2196" s="7"/>
    </row>
    <row r="2197" spans="1:11" ht="18" customHeight="1" thickBot="1" x14ac:dyDescent="0.3">
      <c r="A2197" s="6" t="s">
        <v>4</v>
      </c>
      <c r="B2197" s="5"/>
      <c r="C2197" s="166" t="e">
        <f>"Function Code: "&amp;VLOOKUP(E2178,INVENTORY!$A$2:$Q$92,14,FALSE)</f>
        <v>#N/A</v>
      </c>
      <c r="D2197" s="167"/>
      <c r="E2197" s="168"/>
      <c r="G2197" s="6" t="s">
        <v>4</v>
      </c>
      <c r="H2197" s="5"/>
      <c r="I2197" s="166" t="e">
        <f>"Function Code: "&amp;VLOOKUP(K2178,INVENTORY!$A$2:$Q$92,14,FALSE)</f>
        <v>#N/A</v>
      </c>
      <c r="J2197" s="167"/>
      <c r="K2197" s="168"/>
    </row>
    <row r="2198" spans="1:11" ht="15" customHeight="1" thickBot="1" x14ac:dyDescent="0.3">
      <c r="A2198" s="6"/>
      <c r="B2198" s="5"/>
      <c r="C2198" s="169"/>
      <c r="D2198" s="170"/>
      <c r="E2198" s="171"/>
      <c r="G2198" s="6"/>
      <c r="H2198" s="5"/>
      <c r="I2198" s="169"/>
      <c r="J2198" s="170"/>
      <c r="K2198" s="171"/>
    </row>
    <row r="2199" spans="1:11" ht="15" customHeight="1" thickBot="1" x14ac:dyDescent="0.3">
      <c r="A2199" s="6"/>
      <c r="B2199" s="5"/>
      <c r="C2199" s="169" t="e">
        <f>"Cosmetic Code: "&amp;VLOOKUP(E2178,INVENTORY!$A$2:$Q$92,15,FALSE)</f>
        <v>#N/A</v>
      </c>
      <c r="D2199" s="170"/>
      <c r="E2199" s="171"/>
      <c r="G2199" s="6"/>
      <c r="H2199" s="5"/>
      <c r="I2199" s="169" t="e">
        <f>"Cosmetic Code: "&amp;VLOOKUP(K2178,INVENTORY!$A$2:$Q$92,15,FALSE)</f>
        <v>#N/A</v>
      </c>
      <c r="J2199" s="170"/>
      <c r="K2199" s="171"/>
    </row>
    <row r="2200" spans="1:11" ht="15" customHeight="1" x14ac:dyDescent="0.25">
      <c r="A2200" s="6"/>
      <c r="B2200" s="5"/>
      <c r="C2200" s="15"/>
      <c r="D2200" s="16"/>
      <c r="E2200" s="17"/>
      <c r="G2200" s="6"/>
      <c r="H2200" s="5"/>
      <c r="I2200" s="15"/>
      <c r="J2200" s="16"/>
      <c r="K2200" s="17"/>
    </row>
    <row r="2201" spans="1:11" ht="15" customHeight="1" x14ac:dyDescent="0.25">
      <c r="A2201" s="4" t="s">
        <v>3</v>
      </c>
      <c r="B2201" s="14" t="s">
        <v>2</v>
      </c>
      <c r="C2201" s="15"/>
      <c r="D2201" s="16"/>
      <c r="E2201" s="17"/>
      <c r="G2201" s="4" t="s">
        <v>3</v>
      </c>
      <c r="H2201" s="14" t="s">
        <v>2</v>
      </c>
      <c r="I2201" s="15"/>
      <c r="J2201" s="16"/>
      <c r="K2201" s="17"/>
    </row>
    <row r="2202" spans="1:11" ht="15.75" customHeight="1" thickBot="1" x14ac:dyDescent="0.3">
      <c r="A2202" s="12" t="s">
        <v>1</v>
      </c>
      <c r="B2202" s="13" t="s">
        <v>1</v>
      </c>
      <c r="C2202" s="18"/>
      <c r="D2202" s="19"/>
      <c r="E2202" s="20"/>
      <c r="G2202" s="12" t="s">
        <v>1</v>
      </c>
      <c r="H2202" s="13" t="s">
        <v>1</v>
      </c>
      <c r="I2202" s="18"/>
      <c r="J2202" s="19"/>
      <c r="K2202" s="20"/>
    </row>
    <row r="2203" spans="1:11" ht="15.75" thickBot="1" x14ac:dyDescent="0.3">
      <c r="A2203" s="3" t="s">
        <v>0</v>
      </c>
      <c r="B2203" s="2" t="s">
        <v>0</v>
      </c>
      <c r="C2203" s="1"/>
      <c r="D2203" s="172" t="s">
        <v>119</v>
      </c>
      <c r="E2203" s="173"/>
      <c r="G2203" s="3" t="s">
        <v>0</v>
      </c>
      <c r="H2203" s="2" t="s">
        <v>0</v>
      </c>
      <c r="I2203" s="1"/>
      <c r="J2203" s="172" t="s">
        <v>119</v>
      </c>
      <c r="K2203" s="173"/>
    </row>
    <row r="2204" spans="1:11" ht="15.75" thickBot="1" x14ac:dyDescent="0.3"/>
    <row r="2205" spans="1:11" ht="15" customHeight="1" x14ac:dyDescent="0.25">
      <c r="A2205" s="176" t="s">
        <v>105</v>
      </c>
      <c r="B2205" s="177"/>
      <c r="C2205" s="177"/>
      <c r="D2205" s="177"/>
      <c r="E2205" s="178"/>
      <c r="G2205" s="176" t="s">
        <v>105</v>
      </c>
      <c r="H2205" s="177"/>
      <c r="I2205" s="177"/>
      <c r="J2205" s="177"/>
      <c r="K2205" s="178"/>
    </row>
    <row r="2206" spans="1:11" ht="15.75" customHeight="1" thickBot="1" x14ac:dyDescent="0.3">
      <c r="A2206" s="179"/>
      <c r="B2206" s="180"/>
      <c r="C2206" s="180"/>
      <c r="D2206" s="180"/>
      <c r="E2206" s="181"/>
      <c r="G2206" s="179"/>
      <c r="H2206" s="180"/>
      <c r="I2206" s="180"/>
      <c r="J2206" s="180"/>
      <c r="K2206" s="181"/>
    </row>
    <row r="2207" spans="1:11" ht="15.75" customHeight="1" thickBot="1" x14ac:dyDescent="0.3">
      <c r="A2207" s="11"/>
      <c r="B2207" s="10"/>
      <c r="C2207" s="10"/>
      <c r="D2207" s="33" t="s">
        <v>42</v>
      </c>
      <c r="E2207" s="42">
        <f>E2149+1</f>
        <v>39</v>
      </c>
      <c r="G2207" s="11"/>
      <c r="H2207" s="10"/>
      <c r="I2207" s="10"/>
      <c r="J2207" s="33" t="s">
        <v>42</v>
      </c>
      <c r="K2207" s="42">
        <f>'Data-PULLDOWNS'!$B$3+E2207</f>
        <v>40</v>
      </c>
    </row>
    <row r="2208" spans="1:11" ht="19.5" customHeight="1" x14ac:dyDescent="0.25">
      <c r="A2208" s="34" t="s">
        <v>11</v>
      </c>
      <c r="B2208" s="35" t="s">
        <v>15</v>
      </c>
      <c r="C2208" s="36" t="s">
        <v>12</v>
      </c>
      <c r="D2208" s="37">
        <f ca="1">NOW()</f>
        <v>45945.548046875003</v>
      </c>
      <c r="E2208" s="38"/>
      <c r="G2208" s="34" t="s">
        <v>11</v>
      </c>
      <c r="H2208" s="35" t="s">
        <v>15</v>
      </c>
      <c r="I2208" s="36" t="s">
        <v>12</v>
      </c>
      <c r="J2208" s="37">
        <f ca="1">NOW()</f>
        <v>45945.548046875003</v>
      </c>
      <c r="K2208" s="38"/>
    </row>
    <row r="2209" spans="1:11" ht="15.95" customHeight="1" x14ac:dyDescent="0.25">
      <c r="A2209" s="34" t="s">
        <v>39</v>
      </c>
      <c r="B2209" s="35" t="s">
        <v>103</v>
      </c>
      <c r="C2209" s="39" t="s">
        <v>38</v>
      </c>
      <c r="D2209" s="40" t="e">
        <f>VLOOKUP(E2207,INVENTORY!$A$2:$N$92,10,FALSE)</f>
        <v>#N/A</v>
      </c>
      <c r="E2209" s="38"/>
      <c r="G2209" s="34" t="s">
        <v>39</v>
      </c>
      <c r="H2209" s="35" t="s">
        <v>103</v>
      </c>
      <c r="I2209" s="39" t="s">
        <v>38</v>
      </c>
      <c r="J2209" s="40" t="e">
        <f>VLOOKUP(K2207,INVENTORY!$A$2:$N$92,10,FALSE)</f>
        <v>#N/A</v>
      </c>
      <c r="K2209" s="38"/>
    </row>
    <row r="2210" spans="1:11" ht="15.95" customHeight="1" x14ac:dyDescent="0.25">
      <c r="A2210" s="34" t="str">
        <f>"Make: "</f>
        <v xml:space="preserve">Make: </v>
      </c>
      <c r="B2210" s="35" t="e">
        <f>VLOOKUP(E2207,INVENTORY!$A$2:$N$92,2,FALSE)</f>
        <v>#N/A</v>
      </c>
      <c r="C2210" s="36" t="str">
        <f>"Model: "</f>
        <v xml:space="preserve">Model: </v>
      </c>
      <c r="D2210" s="40" t="e">
        <f>VLOOKUP(E2207,INVENTORY!$A$2:$N$92,3,FALSE)</f>
        <v>#N/A</v>
      </c>
      <c r="E2210" s="38"/>
      <c r="G2210" s="34" t="str">
        <f>"Make: "</f>
        <v xml:space="preserve">Make: </v>
      </c>
      <c r="H2210" s="35" t="e">
        <f>VLOOKUP(K2207,INVENTORY!$A$2:$N$92,2,FALSE)</f>
        <v>#N/A</v>
      </c>
      <c r="I2210" s="36" t="str">
        <f>"Model: "</f>
        <v xml:space="preserve">Model: </v>
      </c>
      <c r="J2210" s="40" t="e">
        <f>VLOOKUP(K2207,INVENTORY!$A$2:$N$92,3,FALSE)</f>
        <v>#N/A</v>
      </c>
      <c r="K2210" s="38"/>
    </row>
    <row r="2211" spans="1:11" ht="15.95" customHeight="1" x14ac:dyDescent="0.25">
      <c r="A2211" s="34" t="str">
        <f>"CPU/Speed: "</f>
        <v xml:space="preserve">CPU/Speed: </v>
      </c>
      <c r="B2211" s="35" t="e">
        <f>VLOOKUP(E2207,INVENTORY!$A$2:$N$92,4,FALSE)&amp;" / "&amp;VLOOKUP(E2207,INVENTORY!$A$2:$N$92,5,FALSE)&amp;"GHz"</f>
        <v>#N/A</v>
      </c>
      <c r="C2211" s="36"/>
      <c r="D2211" s="36" t="str">
        <f>"Memory: "</f>
        <v xml:space="preserve">Memory: </v>
      </c>
      <c r="E2211" s="41" t="e">
        <f>VLOOKUP(E2207,INVENTORY!$A$2:$N$92,6,FALSE)</f>
        <v>#N/A</v>
      </c>
      <c r="G2211" s="34" t="str">
        <f>"CPU/Speed: "</f>
        <v xml:space="preserve">CPU/Speed: </v>
      </c>
      <c r="H2211" s="35" t="e">
        <f>VLOOKUP(K2207,INVENTORY!$A$2:$N$92,4,FALSE)&amp;" / "&amp;VLOOKUP(K2207,INVENTORY!$A$2:$N$92,5,FALSE)&amp;"GHz"</f>
        <v>#N/A</v>
      </c>
      <c r="I2211" s="36"/>
      <c r="J2211" s="36" t="str">
        <f>"Memory: "</f>
        <v xml:space="preserve">Memory: </v>
      </c>
      <c r="K2211" s="71" t="e">
        <f>VLOOKUP(K2207,INVENTORY!$A$2:$N$92,6,FALSE)</f>
        <v>#N/A</v>
      </c>
    </row>
    <row r="2212" spans="1:11" ht="6.95" customHeight="1" x14ac:dyDescent="0.25">
      <c r="A2212" s="6"/>
      <c r="B2212" s="5"/>
      <c r="C2212" s="5"/>
      <c r="D2212" s="5"/>
      <c r="E2212" s="7"/>
      <c r="G2212" s="6"/>
      <c r="H2212" s="5"/>
      <c r="I2212" s="5"/>
      <c r="J2212" s="5"/>
      <c r="K2212" s="7"/>
    </row>
    <row r="2213" spans="1:11" x14ac:dyDescent="0.25">
      <c r="A2213" s="182" t="s">
        <v>10</v>
      </c>
      <c r="B2213" s="183"/>
      <c r="C2213" s="83" t="s">
        <v>1</v>
      </c>
      <c r="D2213" s="83" t="s">
        <v>9</v>
      </c>
      <c r="E2213" s="68" t="s">
        <v>8</v>
      </c>
      <c r="G2213" s="182" t="s">
        <v>10</v>
      </c>
      <c r="H2213" s="183"/>
      <c r="I2213" s="83" t="s">
        <v>1</v>
      </c>
      <c r="J2213" s="83" t="s">
        <v>9</v>
      </c>
      <c r="K2213" s="68" t="s">
        <v>8</v>
      </c>
    </row>
    <row r="2214" spans="1:11" x14ac:dyDescent="0.25">
      <c r="A2214" s="174" t="s">
        <v>96</v>
      </c>
      <c r="B2214" s="175"/>
      <c r="C2214" s="82" t="s">
        <v>13</v>
      </c>
      <c r="D2214" s="9"/>
      <c r="E2214" s="8"/>
      <c r="G2214" s="174" t="s">
        <v>96</v>
      </c>
      <c r="H2214" s="175"/>
      <c r="I2214" s="82" t="s">
        <v>13</v>
      </c>
      <c r="J2214" s="9"/>
      <c r="K2214" s="8"/>
    </row>
    <row r="2215" spans="1:11" x14ac:dyDescent="0.25">
      <c r="A2215" s="174" t="s">
        <v>98</v>
      </c>
      <c r="B2215" s="175"/>
      <c r="C2215" s="82" t="s">
        <v>13</v>
      </c>
      <c r="D2215" s="9"/>
      <c r="E2215" s="8"/>
      <c r="G2215" s="174" t="s">
        <v>98</v>
      </c>
      <c r="H2215" s="175"/>
      <c r="I2215" s="82" t="s">
        <v>13</v>
      </c>
      <c r="J2215" s="9"/>
      <c r="K2215" s="8"/>
    </row>
    <row r="2216" spans="1:11" x14ac:dyDescent="0.25">
      <c r="A2216" s="174" t="s">
        <v>97</v>
      </c>
      <c r="B2216" s="175"/>
      <c r="C2216" s="82" t="s">
        <v>13</v>
      </c>
      <c r="D2216" s="9"/>
      <c r="E2216" s="8"/>
      <c r="G2216" s="174" t="s">
        <v>97</v>
      </c>
      <c r="H2216" s="175"/>
      <c r="I2216" s="82" t="s">
        <v>13</v>
      </c>
      <c r="J2216" s="9"/>
      <c r="K2216" s="8"/>
    </row>
    <row r="2217" spans="1:11" x14ac:dyDescent="0.25">
      <c r="A2217" s="174" t="s">
        <v>7</v>
      </c>
      <c r="B2217" s="175"/>
      <c r="C2217" s="82" t="s">
        <v>13</v>
      </c>
      <c r="D2217" s="9"/>
      <c r="E2217" s="8"/>
      <c r="G2217" s="174" t="s">
        <v>7</v>
      </c>
      <c r="H2217" s="175"/>
      <c r="I2217" s="82" t="s">
        <v>13</v>
      </c>
      <c r="J2217" s="9"/>
      <c r="K2217" s="8"/>
    </row>
    <row r="2218" spans="1:11" x14ac:dyDescent="0.25">
      <c r="A2218" s="174" t="s">
        <v>99</v>
      </c>
      <c r="B2218" s="175"/>
      <c r="C2218" s="82" t="s">
        <v>13</v>
      </c>
      <c r="D2218" s="9"/>
      <c r="E2218" s="8"/>
      <c r="G2218" s="174" t="s">
        <v>99</v>
      </c>
      <c r="H2218" s="175"/>
      <c r="I2218" s="82" t="s">
        <v>13</v>
      </c>
      <c r="J2218" s="9"/>
      <c r="K2218" s="8"/>
    </row>
    <row r="2219" spans="1:11" x14ac:dyDescent="0.25">
      <c r="A2219" s="174" t="s">
        <v>6</v>
      </c>
      <c r="B2219" s="175"/>
      <c r="C2219" s="82" t="s">
        <v>13</v>
      </c>
      <c r="D2219" s="9"/>
      <c r="E2219" s="8"/>
      <c r="G2219" s="174" t="s">
        <v>6</v>
      </c>
      <c r="H2219" s="175"/>
      <c r="I2219" s="82" t="s">
        <v>13</v>
      </c>
      <c r="J2219" s="9"/>
      <c r="K2219" s="8"/>
    </row>
    <row r="2220" spans="1:11" x14ac:dyDescent="0.25">
      <c r="A2220" s="174"/>
      <c r="B2220" s="175"/>
      <c r="C2220" s="82"/>
      <c r="D2220" s="9"/>
      <c r="E2220" s="8"/>
      <c r="G2220" s="174"/>
      <c r="H2220" s="175"/>
      <c r="I2220" s="82"/>
      <c r="J2220" s="9"/>
      <c r="K2220" s="8"/>
    </row>
    <row r="2221" spans="1:11" x14ac:dyDescent="0.25">
      <c r="A2221" s="174"/>
      <c r="B2221" s="175"/>
      <c r="C2221" s="82"/>
      <c r="D2221" s="9"/>
      <c r="E2221" s="8"/>
      <c r="G2221" s="174"/>
      <c r="H2221" s="175"/>
      <c r="I2221" s="82"/>
      <c r="J2221" s="9"/>
      <c r="K2221" s="8"/>
    </row>
    <row r="2222" spans="1:11" ht="15.75" thickBot="1" x14ac:dyDescent="0.3">
      <c r="A2222" s="163" t="s">
        <v>14</v>
      </c>
      <c r="B2222" s="164"/>
      <c r="C2222" s="164"/>
      <c r="D2222" s="164"/>
      <c r="E2222" s="165"/>
      <c r="G2222" s="163" t="s">
        <v>14</v>
      </c>
      <c r="H2222" s="164"/>
      <c r="I2222" s="164"/>
      <c r="J2222" s="164"/>
      <c r="K2222" s="165"/>
    </row>
    <row r="2223" spans="1:11" ht="21.75" customHeight="1" x14ac:dyDescent="0.25">
      <c r="A2223" s="69" t="s">
        <v>101</v>
      </c>
      <c r="B2223" s="69" t="s">
        <v>5</v>
      </c>
      <c r="C2223" s="69" t="s">
        <v>100</v>
      </c>
      <c r="D2223" s="69" t="s">
        <v>108</v>
      </c>
      <c r="E2223" s="69" t="s">
        <v>95</v>
      </c>
      <c r="G2223" s="69" t="s">
        <v>101</v>
      </c>
      <c r="H2223" s="69" t="s">
        <v>5</v>
      </c>
      <c r="I2223" s="69" t="s">
        <v>100</v>
      </c>
      <c r="J2223" s="69" t="s">
        <v>108</v>
      </c>
      <c r="K2223" s="69" t="s">
        <v>95</v>
      </c>
    </row>
    <row r="2224" spans="1:11" ht="15.75" thickBot="1" x14ac:dyDescent="0.3">
      <c r="A2224" s="70"/>
      <c r="B2224" s="70"/>
      <c r="C2224" s="70" t="e">
        <f>VLOOKUP(E2207,INVENTORY!$A$2:$N$92,7,FALSE)</f>
        <v>#N/A</v>
      </c>
      <c r="D2224" s="70" t="e">
        <f>VLOOKUP(E2207,INVENTORY!$A$2:$N$92,8,FALSE)</f>
        <v>#N/A</v>
      </c>
      <c r="E2224" s="70" t="e">
        <f>VLOOKUP(E2207,INVENTORY!$A$2:$N$92,9,FALSE)</f>
        <v>#N/A</v>
      </c>
      <c r="G2224" s="70"/>
      <c r="H2224" s="70"/>
      <c r="I2224" s="70" t="e">
        <f>VLOOKUP(K2207,INVENTORY!$A$2:$N$92,7,FALSE)</f>
        <v>#N/A</v>
      </c>
      <c r="J2224" s="70" t="e">
        <f>VLOOKUP(K2207,INVENTORY!$A$2:$N$92,8,FALSE)</f>
        <v>#N/A</v>
      </c>
      <c r="K2224" s="70" t="e">
        <f>VLOOKUP(K2207,INVENTORY!$A$2:$N$92,9,FALSE)</f>
        <v>#N/A</v>
      </c>
    </row>
    <row r="2225" spans="1:11" ht="15.75" thickBot="1" x14ac:dyDescent="0.3">
      <c r="A2225" s="6"/>
      <c r="B2225" s="5"/>
      <c r="C2225" s="5"/>
      <c r="D2225" s="5"/>
      <c r="E2225" s="7"/>
      <c r="G2225" s="6"/>
      <c r="H2225" s="5"/>
      <c r="I2225" s="5"/>
      <c r="J2225" s="5"/>
      <c r="K2225" s="7"/>
    </row>
    <row r="2226" spans="1:11" ht="18" customHeight="1" thickBot="1" x14ac:dyDescent="0.3">
      <c r="A2226" s="6" t="s">
        <v>4</v>
      </c>
      <c r="B2226" s="5"/>
      <c r="C2226" s="166" t="e">
        <f>"Function Code: "&amp;VLOOKUP(E2207,INVENTORY!$A$2:$Q$92,14,FALSE)</f>
        <v>#N/A</v>
      </c>
      <c r="D2226" s="167"/>
      <c r="E2226" s="168"/>
      <c r="G2226" s="6" t="s">
        <v>4</v>
      </c>
      <c r="H2226" s="5"/>
      <c r="I2226" s="166" t="e">
        <f>"Function Code: "&amp;VLOOKUP(K2207,INVENTORY!$A$2:$Q$92,14,FALSE)</f>
        <v>#N/A</v>
      </c>
      <c r="J2226" s="167"/>
      <c r="K2226" s="168"/>
    </row>
    <row r="2227" spans="1:11" ht="15" customHeight="1" thickBot="1" x14ac:dyDescent="0.3">
      <c r="A2227" s="6"/>
      <c r="B2227" s="5"/>
      <c r="C2227" s="169"/>
      <c r="D2227" s="170"/>
      <c r="E2227" s="171"/>
      <c r="G2227" s="6"/>
      <c r="H2227" s="5"/>
      <c r="I2227" s="169"/>
      <c r="J2227" s="170"/>
      <c r="K2227" s="171"/>
    </row>
    <row r="2228" spans="1:11" ht="15" customHeight="1" thickBot="1" x14ac:dyDescent="0.3">
      <c r="A2228" s="6"/>
      <c r="B2228" s="5"/>
      <c r="C2228" s="169" t="e">
        <f>"Cosmetic Code: "&amp;VLOOKUP(E2207,INVENTORY!$A$2:$Q$92,15,FALSE)</f>
        <v>#N/A</v>
      </c>
      <c r="D2228" s="170"/>
      <c r="E2228" s="171"/>
      <c r="G2228" s="6"/>
      <c r="H2228" s="5"/>
      <c r="I2228" s="169" t="e">
        <f>"Cosmetic Code: "&amp;VLOOKUP(K2207,INVENTORY!$A$2:$Q$92,15,FALSE)</f>
        <v>#N/A</v>
      </c>
      <c r="J2228" s="170"/>
      <c r="K2228" s="171"/>
    </row>
    <row r="2229" spans="1:11" ht="15" customHeight="1" x14ac:dyDescent="0.25">
      <c r="A2229" s="6"/>
      <c r="B2229" s="5"/>
      <c r="C2229" s="15"/>
      <c r="D2229" s="16"/>
      <c r="E2229" s="17"/>
      <c r="G2229" s="6"/>
      <c r="H2229" s="5"/>
      <c r="I2229" s="15"/>
      <c r="J2229" s="16"/>
      <c r="K2229" s="17"/>
    </row>
    <row r="2230" spans="1:11" ht="15" customHeight="1" x14ac:dyDescent="0.25">
      <c r="A2230" s="4" t="s">
        <v>3</v>
      </c>
      <c r="B2230" s="14" t="s">
        <v>2</v>
      </c>
      <c r="C2230" s="15"/>
      <c r="D2230" s="16"/>
      <c r="E2230" s="17"/>
      <c r="G2230" s="4" t="s">
        <v>3</v>
      </c>
      <c r="H2230" s="14" t="s">
        <v>2</v>
      </c>
      <c r="I2230" s="15"/>
      <c r="J2230" s="16"/>
      <c r="K2230" s="17"/>
    </row>
    <row r="2231" spans="1:11" ht="15.75" customHeight="1" thickBot="1" x14ac:dyDescent="0.3">
      <c r="A2231" s="12" t="s">
        <v>1</v>
      </c>
      <c r="B2231" s="13" t="s">
        <v>1</v>
      </c>
      <c r="C2231" s="18"/>
      <c r="D2231" s="19"/>
      <c r="E2231" s="20"/>
      <c r="G2231" s="12" t="s">
        <v>1</v>
      </c>
      <c r="H2231" s="13" t="s">
        <v>1</v>
      </c>
      <c r="I2231" s="18"/>
      <c r="J2231" s="19"/>
      <c r="K2231" s="20"/>
    </row>
    <row r="2232" spans="1:11" ht="15.75" thickBot="1" x14ac:dyDescent="0.3">
      <c r="A2232" s="3" t="s">
        <v>0</v>
      </c>
      <c r="B2232" s="2" t="s">
        <v>0</v>
      </c>
      <c r="C2232" s="1"/>
      <c r="D2232" s="172" t="s">
        <v>119</v>
      </c>
      <c r="E2232" s="173"/>
      <c r="G2232" s="3" t="s">
        <v>0</v>
      </c>
      <c r="H2232" s="2" t="s">
        <v>0</v>
      </c>
      <c r="I2232" s="1"/>
      <c r="J2232" s="172" t="s">
        <v>119</v>
      </c>
      <c r="K2232" s="173"/>
    </row>
    <row r="2233" spans="1:11" ht="47.25" customHeight="1" thickBot="1" x14ac:dyDescent="0.3"/>
    <row r="2234" spans="1:11" ht="15" customHeight="1" x14ac:dyDescent="0.25">
      <c r="A2234" s="176" t="s">
        <v>105</v>
      </c>
      <c r="B2234" s="177"/>
      <c r="C2234" s="177"/>
      <c r="D2234" s="177"/>
      <c r="E2234" s="178"/>
      <c r="G2234" s="176" t="s">
        <v>105</v>
      </c>
      <c r="H2234" s="177"/>
      <c r="I2234" s="177"/>
      <c r="J2234" s="177"/>
      <c r="K2234" s="178"/>
    </row>
    <row r="2235" spans="1:11" ht="15.75" customHeight="1" thickBot="1" x14ac:dyDescent="0.3">
      <c r="A2235" s="179"/>
      <c r="B2235" s="180"/>
      <c r="C2235" s="180"/>
      <c r="D2235" s="180"/>
      <c r="E2235" s="181"/>
      <c r="G2235" s="179"/>
      <c r="H2235" s="180"/>
      <c r="I2235" s="180"/>
      <c r="J2235" s="180"/>
      <c r="K2235" s="181"/>
    </row>
    <row r="2236" spans="1:11" ht="15.75" customHeight="1" thickBot="1" x14ac:dyDescent="0.3">
      <c r="A2236" s="11"/>
      <c r="B2236" s="10"/>
      <c r="C2236" s="10"/>
      <c r="D2236" s="33" t="s">
        <v>42</v>
      </c>
      <c r="E2236" s="42">
        <f>'Data-PULLDOWNS'!$B$3*2+E2207</f>
        <v>41</v>
      </c>
      <c r="G2236" s="11"/>
      <c r="H2236" s="10"/>
      <c r="I2236" s="10"/>
      <c r="J2236" s="33" t="s">
        <v>42</v>
      </c>
      <c r="K2236" s="42">
        <f>'Data-PULLDOWNS'!$B$3*3+E2207</f>
        <v>42</v>
      </c>
    </row>
    <row r="2237" spans="1:11" ht="19.5" customHeight="1" x14ac:dyDescent="0.25">
      <c r="A2237" s="34" t="s">
        <v>11</v>
      </c>
      <c r="B2237" s="35" t="s">
        <v>15</v>
      </c>
      <c r="C2237" s="36" t="s">
        <v>12</v>
      </c>
      <c r="D2237" s="37">
        <f ca="1">NOW()</f>
        <v>45945.548046875003</v>
      </c>
      <c r="E2237" s="38"/>
      <c r="G2237" s="34" t="s">
        <v>11</v>
      </c>
      <c r="H2237" s="35" t="s">
        <v>15</v>
      </c>
      <c r="I2237" s="36" t="s">
        <v>12</v>
      </c>
      <c r="J2237" s="37">
        <f ca="1">NOW()</f>
        <v>45945.548046875003</v>
      </c>
      <c r="K2237" s="38"/>
    </row>
    <row r="2238" spans="1:11" ht="15.95" customHeight="1" x14ac:dyDescent="0.25">
      <c r="A2238" s="34" t="s">
        <v>39</v>
      </c>
      <c r="B2238" s="35" t="s">
        <v>103</v>
      </c>
      <c r="C2238" s="39" t="s">
        <v>38</v>
      </c>
      <c r="D2238" s="40" t="e">
        <f>VLOOKUP(E2236,INVENTORY!$A$2:$N$92,10,FALSE)</f>
        <v>#N/A</v>
      </c>
      <c r="E2238" s="38"/>
      <c r="G2238" s="34" t="s">
        <v>39</v>
      </c>
      <c r="H2238" s="35" t="s">
        <v>103</v>
      </c>
      <c r="I2238" s="39" t="s">
        <v>38</v>
      </c>
      <c r="J2238" s="40" t="e">
        <f>VLOOKUP(K2236,INVENTORY!$A$2:$N$92,10,FALSE)</f>
        <v>#N/A</v>
      </c>
      <c r="K2238" s="38"/>
    </row>
    <row r="2239" spans="1:11" ht="15.95" customHeight="1" x14ac:dyDescent="0.25">
      <c r="A2239" s="34" t="str">
        <f>"Make: "</f>
        <v xml:space="preserve">Make: </v>
      </c>
      <c r="B2239" s="35" t="e">
        <f>VLOOKUP(E2236,INVENTORY!$A$2:$N$92,2,FALSE)</f>
        <v>#N/A</v>
      </c>
      <c r="C2239" s="36" t="str">
        <f>"Model: "</f>
        <v xml:space="preserve">Model: </v>
      </c>
      <c r="D2239" s="40" t="e">
        <f>VLOOKUP(E2236,INVENTORY!$A$2:$N$92,3,FALSE)</f>
        <v>#N/A</v>
      </c>
      <c r="E2239" s="38"/>
      <c r="G2239" s="34" t="str">
        <f>"Make: "</f>
        <v xml:space="preserve">Make: </v>
      </c>
      <c r="H2239" s="35" t="e">
        <f>VLOOKUP(K2236,INVENTORY!$A$2:$N$92,2,FALSE)</f>
        <v>#N/A</v>
      </c>
      <c r="I2239" s="36" t="str">
        <f>"Model: "</f>
        <v xml:space="preserve">Model: </v>
      </c>
      <c r="J2239" s="40" t="e">
        <f>VLOOKUP(K2236,INVENTORY!$A$2:$N$92,3,FALSE)</f>
        <v>#N/A</v>
      </c>
      <c r="K2239" s="38"/>
    </row>
    <row r="2240" spans="1:11" ht="15.95" customHeight="1" x14ac:dyDescent="0.25">
      <c r="A2240" s="34" t="str">
        <f>"CPU/Speed: "</f>
        <v xml:space="preserve">CPU/Speed: </v>
      </c>
      <c r="B2240" s="35" t="e">
        <f>VLOOKUP(E2236,INVENTORY!$A$2:$N$92,4,FALSE)&amp;" / "&amp;VLOOKUP(E2236,INVENTORY!$A$2:$N$92,5,FALSE)&amp;"GHz"</f>
        <v>#N/A</v>
      </c>
      <c r="C2240" s="36"/>
      <c r="D2240" s="36" t="str">
        <f>"Memory: "</f>
        <v xml:space="preserve">Memory: </v>
      </c>
      <c r="E2240" s="71" t="e">
        <f>VLOOKUP(E2236,INVENTORY!$A$2:$N$92,6,FALSE)</f>
        <v>#N/A</v>
      </c>
      <c r="G2240" s="34" t="str">
        <f>"CPU/Speed: "</f>
        <v xml:space="preserve">CPU/Speed: </v>
      </c>
      <c r="H2240" s="35" t="e">
        <f>VLOOKUP(K2236,INVENTORY!$A$2:$N$92,4,FALSE)&amp;" / "&amp;VLOOKUP(K2236,INVENTORY!$A$2:$N$92,5,FALSE)&amp;"GHz"</f>
        <v>#N/A</v>
      </c>
      <c r="I2240" s="36"/>
      <c r="J2240" s="36" t="str">
        <f>"Memory: "</f>
        <v xml:space="preserve">Memory: </v>
      </c>
      <c r="K2240" s="71" t="e">
        <f>VLOOKUP(K2236,INVENTORY!$A$2:$N$92,6,FALSE)</f>
        <v>#N/A</v>
      </c>
    </row>
    <row r="2241" spans="1:11" ht="6.95" customHeight="1" x14ac:dyDescent="0.25">
      <c r="A2241" s="6"/>
      <c r="B2241" s="5"/>
      <c r="C2241" s="5"/>
      <c r="D2241" s="5"/>
      <c r="E2241" s="7"/>
      <c r="G2241" s="6"/>
      <c r="H2241" s="5"/>
      <c r="I2241" s="5"/>
      <c r="J2241" s="5"/>
      <c r="K2241" s="7"/>
    </row>
    <row r="2242" spans="1:11" x14ac:dyDescent="0.25">
      <c r="A2242" s="182" t="s">
        <v>10</v>
      </c>
      <c r="B2242" s="183"/>
      <c r="C2242" s="83" t="s">
        <v>1</v>
      </c>
      <c r="D2242" s="83" t="s">
        <v>9</v>
      </c>
      <c r="E2242" s="68" t="s">
        <v>8</v>
      </c>
      <c r="G2242" s="182" t="s">
        <v>10</v>
      </c>
      <c r="H2242" s="183"/>
      <c r="I2242" s="83" t="s">
        <v>1</v>
      </c>
      <c r="J2242" s="83" t="s">
        <v>9</v>
      </c>
      <c r="K2242" s="68" t="s">
        <v>8</v>
      </c>
    </row>
    <row r="2243" spans="1:11" x14ac:dyDescent="0.25">
      <c r="A2243" s="174" t="s">
        <v>96</v>
      </c>
      <c r="B2243" s="175"/>
      <c r="C2243" s="82" t="s">
        <v>13</v>
      </c>
      <c r="D2243" s="9"/>
      <c r="E2243" s="8"/>
      <c r="G2243" s="174" t="s">
        <v>96</v>
      </c>
      <c r="H2243" s="175"/>
      <c r="I2243" s="82" t="s">
        <v>13</v>
      </c>
      <c r="J2243" s="9"/>
      <c r="K2243" s="8"/>
    </row>
    <row r="2244" spans="1:11" x14ac:dyDescent="0.25">
      <c r="A2244" s="174" t="s">
        <v>98</v>
      </c>
      <c r="B2244" s="175"/>
      <c r="C2244" s="82" t="s">
        <v>13</v>
      </c>
      <c r="D2244" s="9"/>
      <c r="E2244" s="8"/>
      <c r="G2244" s="174" t="s">
        <v>98</v>
      </c>
      <c r="H2244" s="175"/>
      <c r="I2244" s="82" t="s">
        <v>13</v>
      </c>
      <c r="J2244" s="9"/>
      <c r="K2244" s="8"/>
    </row>
    <row r="2245" spans="1:11" x14ac:dyDescent="0.25">
      <c r="A2245" s="174" t="s">
        <v>97</v>
      </c>
      <c r="B2245" s="175"/>
      <c r="C2245" s="82" t="s">
        <v>13</v>
      </c>
      <c r="D2245" s="9"/>
      <c r="E2245" s="8"/>
      <c r="G2245" s="174" t="s">
        <v>97</v>
      </c>
      <c r="H2245" s="175"/>
      <c r="I2245" s="82" t="s">
        <v>13</v>
      </c>
      <c r="J2245" s="9"/>
      <c r="K2245" s="8"/>
    </row>
    <row r="2246" spans="1:11" x14ac:dyDescent="0.25">
      <c r="A2246" s="174" t="s">
        <v>7</v>
      </c>
      <c r="B2246" s="175"/>
      <c r="C2246" s="82" t="s">
        <v>13</v>
      </c>
      <c r="D2246" s="9"/>
      <c r="E2246" s="8"/>
      <c r="G2246" s="174" t="s">
        <v>7</v>
      </c>
      <c r="H2246" s="175"/>
      <c r="I2246" s="82" t="s">
        <v>13</v>
      </c>
      <c r="J2246" s="9"/>
      <c r="K2246" s="8"/>
    </row>
    <row r="2247" spans="1:11" x14ac:dyDescent="0.25">
      <c r="A2247" s="174" t="s">
        <v>99</v>
      </c>
      <c r="B2247" s="175"/>
      <c r="C2247" s="82" t="s">
        <v>13</v>
      </c>
      <c r="D2247" s="9"/>
      <c r="E2247" s="8"/>
      <c r="G2247" s="174" t="s">
        <v>99</v>
      </c>
      <c r="H2247" s="175"/>
      <c r="I2247" s="82" t="s">
        <v>13</v>
      </c>
      <c r="J2247" s="9"/>
      <c r="K2247" s="8"/>
    </row>
    <row r="2248" spans="1:11" x14ac:dyDescent="0.25">
      <c r="A2248" s="174" t="s">
        <v>6</v>
      </c>
      <c r="B2248" s="175"/>
      <c r="C2248" s="82" t="s">
        <v>13</v>
      </c>
      <c r="D2248" s="9"/>
      <c r="E2248" s="8"/>
      <c r="G2248" s="174" t="s">
        <v>6</v>
      </c>
      <c r="H2248" s="175"/>
      <c r="I2248" s="82" t="s">
        <v>13</v>
      </c>
      <c r="J2248" s="9"/>
      <c r="K2248" s="8"/>
    </row>
    <row r="2249" spans="1:11" x14ac:dyDescent="0.25">
      <c r="A2249" s="174"/>
      <c r="B2249" s="175"/>
      <c r="C2249" s="82"/>
      <c r="D2249" s="9"/>
      <c r="E2249" s="8"/>
      <c r="G2249" s="174"/>
      <c r="H2249" s="175"/>
      <c r="I2249" s="82"/>
      <c r="J2249" s="9"/>
      <c r="K2249" s="8"/>
    </row>
    <row r="2250" spans="1:11" x14ac:dyDescent="0.25">
      <c r="A2250" s="174"/>
      <c r="B2250" s="175"/>
      <c r="C2250" s="82"/>
      <c r="D2250" s="9"/>
      <c r="E2250" s="8"/>
      <c r="G2250" s="174"/>
      <c r="H2250" s="175"/>
      <c r="I2250" s="82"/>
      <c r="J2250" s="9"/>
      <c r="K2250" s="8"/>
    </row>
    <row r="2251" spans="1:11" ht="15.75" thickBot="1" x14ac:dyDescent="0.3">
      <c r="A2251" s="163" t="s">
        <v>14</v>
      </c>
      <c r="B2251" s="164"/>
      <c r="C2251" s="164"/>
      <c r="D2251" s="164"/>
      <c r="E2251" s="165"/>
      <c r="G2251" s="163" t="s">
        <v>14</v>
      </c>
      <c r="H2251" s="164"/>
      <c r="I2251" s="164"/>
      <c r="J2251" s="164"/>
      <c r="K2251" s="165"/>
    </row>
    <row r="2252" spans="1:11" ht="21.75" customHeight="1" x14ac:dyDescent="0.25">
      <c r="A2252" s="69" t="s">
        <v>101</v>
      </c>
      <c r="B2252" s="69" t="s">
        <v>5</v>
      </c>
      <c r="C2252" s="69" t="s">
        <v>100</v>
      </c>
      <c r="D2252" s="69" t="s">
        <v>108</v>
      </c>
      <c r="E2252" s="69" t="s">
        <v>95</v>
      </c>
      <c r="G2252" s="69" t="s">
        <v>101</v>
      </c>
      <c r="H2252" s="69" t="s">
        <v>5</v>
      </c>
      <c r="I2252" s="69" t="s">
        <v>100</v>
      </c>
      <c r="J2252" s="69" t="s">
        <v>108</v>
      </c>
      <c r="K2252" s="69" t="s">
        <v>95</v>
      </c>
    </row>
    <row r="2253" spans="1:11" ht="15.75" thickBot="1" x14ac:dyDescent="0.3">
      <c r="A2253" s="70"/>
      <c r="B2253" s="70"/>
      <c r="C2253" s="70" t="e">
        <f>VLOOKUP(E2236,INVENTORY!$A$2:$N$92,7,FALSE)</f>
        <v>#N/A</v>
      </c>
      <c r="D2253" s="70" t="e">
        <f>VLOOKUP(E2236,INVENTORY!$A$2:$N$92,8,FALSE)</f>
        <v>#N/A</v>
      </c>
      <c r="E2253" s="70" t="e">
        <f>VLOOKUP(E2236,INVENTORY!$A$2:$N$92,9,FALSE)</f>
        <v>#N/A</v>
      </c>
      <c r="G2253" s="70"/>
      <c r="H2253" s="70"/>
      <c r="I2253" s="70" t="e">
        <f>VLOOKUP(K2236,INVENTORY!$A$2:$N$92,7,FALSE)</f>
        <v>#N/A</v>
      </c>
      <c r="J2253" s="70" t="e">
        <f>VLOOKUP(K2236,INVENTORY!$A$2:$N$92,8,FALSE)</f>
        <v>#N/A</v>
      </c>
      <c r="K2253" s="70" t="e">
        <f>VLOOKUP(K2236,INVENTORY!$A$2:$N$92,9,FALSE)</f>
        <v>#N/A</v>
      </c>
    </row>
    <row r="2254" spans="1:11" ht="15.75" thickBot="1" x14ac:dyDescent="0.3">
      <c r="A2254" s="6"/>
      <c r="B2254" s="5"/>
      <c r="C2254" s="5"/>
      <c r="D2254" s="5"/>
      <c r="E2254" s="7"/>
      <c r="G2254" s="6"/>
      <c r="H2254" s="5"/>
      <c r="I2254" s="5"/>
      <c r="J2254" s="5"/>
      <c r="K2254" s="7"/>
    </row>
    <row r="2255" spans="1:11" ht="18" customHeight="1" thickBot="1" x14ac:dyDescent="0.3">
      <c r="A2255" s="6" t="s">
        <v>4</v>
      </c>
      <c r="B2255" s="5"/>
      <c r="C2255" s="166" t="e">
        <f>"Function Code: "&amp;VLOOKUP(E2236,INVENTORY!$A$2:$Q$92,14,FALSE)</f>
        <v>#N/A</v>
      </c>
      <c r="D2255" s="167"/>
      <c r="E2255" s="168"/>
      <c r="G2255" s="6" t="s">
        <v>4</v>
      </c>
      <c r="H2255" s="5"/>
      <c r="I2255" s="166" t="e">
        <f>"Function Code: "&amp;VLOOKUP(K2236,INVENTORY!$A$2:$Q$92,14,FALSE)</f>
        <v>#N/A</v>
      </c>
      <c r="J2255" s="167"/>
      <c r="K2255" s="168"/>
    </row>
    <row r="2256" spans="1:11" ht="15" customHeight="1" thickBot="1" x14ac:dyDescent="0.3">
      <c r="A2256" s="6"/>
      <c r="B2256" s="5"/>
      <c r="C2256" s="169"/>
      <c r="D2256" s="170"/>
      <c r="E2256" s="171"/>
      <c r="G2256" s="6"/>
      <c r="H2256" s="5"/>
      <c r="I2256" s="169"/>
      <c r="J2256" s="170"/>
      <c r="K2256" s="171"/>
    </row>
    <row r="2257" spans="1:11" ht="15" customHeight="1" thickBot="1" x14ac:dyDescent="0.3">
      <c r="A2257" s="6"/>
      <c r="B2257" s="5"/>
      <c r="C2257" s="169" t="e">
        <f>"Cosmetic Code: "&amp;VLOOKUP(E2236,INVENTORY!$A$2:$Q$92,15,FALSE)</f>
        <v>#N/A</v>
      </c>
      <c r="D2257" s="170"/>
      <c r="E2257" s="171"/>
      <c r="G2257" s="6"/>
      <c r="H2257" s="5"/>
      <c r="I2257" s="169" t="e">
        <f>"Cosmetic Code: "&amp;VLOOKUP(K2236,INVENTORY!$A$2:$Q$92,15,FALSE)</f>
        <v>#N/A</v>
      </c>
      <c r="J2257" s="170"/>
      <c r="K2257" s="171"/>
    </row>
    <row r="2258" spans="1:11" ht="15" customHeight="1" x14ac:dyDescent="0.25">
      <c r="A2258" s="6"/>
      <c r="B2258" s="5"/>
      <c r="C2258" s="15"/>
      <c r="D2258" s="16"/>
      <c r="E2258" s="17"/>
      <c r="G2258" s="6"/>
      <c r="H2258" s="5"/>
      <c r="I2258" s="15"/>
      <c r="J2258" s="16"/>
      <c r="K2258" s="17"/>
    </row>
    <row r="2259" spans="1:11" ht="15" customHeight="1" x14ac:dyDescent="0.25">
      <c r="A2259" s="4" t="s">
        <v>3</v>
      </c>
      <c r="B2259" s="14" t="s">
        <v>2</v>
      </c>
      <c r="C2259" s="15"/>
      <c r="D2259" s="16"/>
      <c r="E2259" s="17"/>
      <c r="G2259" s="4" t="s">
        <v>3</v>
      </c>
      <c r="H2259" s="14" t="s">
        <v>2</v>
      </c>
      <c r="I2259" s="15"/>
      <c r="J2259" s="16"/>
      <c r="K2259" s="17"/>
    </row>
    <row r="2260" spans="1:11" ht="15.75" customHeight="1" thickBot="1" x14ac:dyDescent="0.3">
      <c r="A2260" s="12" t="s">
        <v>1</v>
      </c>
      <c r="B2260" s="13" t="s">
        <v>1</v>
      </c>
      <c r="C2260" s="18"/>
      <c r="D2260" s="19"/>
      <c r="E2260" s="20"/>
      <c r="G2260" s="12" t="s">
        <v>1</v>
      </c>
      <c r="H2260" s="13" t="s">
        <v>1</v>
      </c>
      <c r="I2260" s="18"/>
      <c r="J2260" s="19"/>
      <c r="K2260" s="20"/>
    </row>
    <row r="2261" spans="1:11" ht="15.75" thickBot="1" x14ac:dyDescent="0.3">
      <c r="A2261" s="3" t="s">
        <v>0</v>
      </c>
      <c r="B2261" s="2" t="s">
        <v>0</v>
      </c>
      <c r="C2261" s="1"/>
      <c r="D2261" s="172" t="s">
        <v>119</v>
      </c>
      <c r="E2261" s="173"/>
      <c r="G2261" s="3" t="s">
        <v>0</v>
      </c>
      <c r="H2261" s="2" t="s">
        <v>0</v>
      </c>
      <c r="I2261" s="1"/>
      <c r="J2261" s="172" t="s">
        <v>119</v>
      </c>
      <c r="K2261" s="173"/>
    </row>
    <row r="2262" spans="1:11" ht="15.75" thickBot="1" x14ac:dyDescent="0.3"/>
    <row r="2263" spans="1:11" ht="15" customHeight="1" x14ac:dyDescent="0.25">
      <c r="A2263" s="176" t="s">
        <v>105</v>
      </c>
      <c r="B2263" s="177"/>
      <c r="C2263" s="177"/>
      <c r="D2263" s="177"/>
      <c r="E2263" s="178"/>
      <c r="G2263" s="176" t="s">
        <v>105</v>
      </c>
      <c r="H2263" s="177"/>
      <c r="I2263" s="177"/>
      <c r="J2263" s="177"/>
      <c r="K2263" s="178"/>
    </row>
    <row r="2264" spans="1:11" ht="15.75" customHeight="1" thickBot="1" x14ac:dyDescent="0.3">
      <c r="A2264" s="179"/>
      <c r="B2264" s="180"/>
      <c r="C2264" s="180"/>
      <c r="D2264" s="180"/>
      <c r="E2264" s="181"/>
      <c r="G2264" s="179"/>
      <c r="H2264" s="180"/>
      <c r="I2264" s="180"/>
      <c r="J2264" s="180"/>
      <c r="K2264" s="181"/>
    </row>
    <row r="2265" spans="1:11" ht="15.75" customHeight="1" thickBot="1" x14ac:dyDescent="0.3">
      <c r="A2265" s="11"/>
      <c r="B2265" s="10"/>
      <c r="C2265" s="10"/>
      <c r="D2265" s="33" t="s">
        <v>42</v>
      </c>
      <c r="E2265" s="42">
        <f>E2207+1</f>
        <v>40</v>
      </c>
      <c r="G2265" s="11"/>
      <c r="H2265" s="10"/>
      <c r="I2265" s="10"/>
      <c r="J2265" s="33" t="s">
        <v>42</v>
      </c>
      <c r="K2265" s="42">
        <f>'Data-PULLDOWNS'!$B$3+E2265</f>
        <v>41</v>
      </c>
    </row>
    <row r="2266" spans="1:11" ht="19.5" customHeight="1" x14ac:dyDescent="0.25">
      <c r="A2266" s="34" t="s">
        <v>11</v>
      </c>
      <c r="B2266" s="35" t="s">
        <v>15</v>
      </c>
      <c r="C2266" s="36" t="s">
        <v>12</v>
      </c>
      <c r="D2266" s="37">
        <f ca="1">NOW()</f>
        <v>45945.548046875003</v>
      </c>
      <c r="E2266" s="38"/>
      <c r="G2266" s="34" t="s">
        <v>11</v>
      </c>
      <c r="H2266" s="35" t="s">
        <v>15</v>
      </c>
      <c r="I2266" s="36" t="s">
        <v>12</v>
      </c>
      <c r="J2266" s="37">
        <f ca="1">NOW()</f>
        <v>45945.548046875003</v>
      </c>
      <c r="K2266" s="38"/>
    </row>
    <row r="2267" spans="1:11" ht="15.95" customHeight="1" x14ac:dyDescent="0.25">
      <c r="A2267" s="34" t="s">
        <v>39</v>
      </c>
      <c r="B2267" s="35" t="s">
        <v>103</v>
      </c>
      <c r="C2267" s="39" t="s">
        <v>38</v>
      </c>
      <c r="D2267" s="40" t="e">
        <f>VLOOKUP(E2265,INVENTORY!$A$2:$N$92,10,FALSE)</f>
        <v>#N/A</v>
      </c>
      <c r="E2267" s="38"/>
      <c r="G2267" s="34" t="s">
        <v>39</v>
      </c>
      <c r="H2267" s="35" t="s">
        <v>103</v>
      </c>
      <c r="I2267" s="39" t="s">
        <v>38</v>
      </c>
      <c r="J2267" s="40" t="e">
        <f>VLOOKUP(K2265,INVENTORY!$A$2:$N$92,10,FALSE)</f>
        <v>#N/A</v>
      </c>
      <c r="K2267" s="38"/>
    </row>
    <row r="2268" spans="1:11" ht="15.95" customHeight="1" x14ac:dyDescent="0.25">
      <c r="A2268" s="34" t="str">
        <f>"Make: "</f>
        <v xml:space="preserve">Make: </v>
      </c>
      <c r="B2268" s="35" t="e">
        <f>VLOOKUP(E2265,INVENTORY!$A$2:$N$92,2,FALSE)</f>
        <v>#N/A</v>
      </c>
      <c r="C2268" s="36" t="str">
        <f>"Model: "</f>
        <v xml:space="preserve">Model: </v>
      </c>
      <c r="D2268" s="40" t="e">
        <f>VLOOKUP(E2265,INVENTORY!$A$2:$N$92,3,FALSE)</f>
        <v>#N/A</v>
      </c>
      <c r="E2268" s="38"/>
      <c r="G2268" s="34" t="str">
        <f>"Make: "</f>
        <v xml:space="preserve">Make: </v>
      </c>
      <c r="H2268" s="35" t="e">
        <f>VLOOKUP(K2265,INVENTORY!$A$2:$N$92,2,FALSE)</f>
        <v>#N/A</v>
      </c>
      <c r="I2268" s="36" t="str">
        <f>"Model: "</f>
        <v xml:space="preserve">Model: </v>
      </c>
      <c r="J2268" s="40" t="e">
        <f>VLOOKUP(K2265,INVENTORY!$A$2:$N$92,3,FALSE)</f>
        <v>#N/A</v>
      </c>
      <c r="K2268" s="38"/>
    </row>
    <row r="2269" spans="1:11" ht="15.95" customHeight="1" x14ac:dyDescent="0.25">
      <c r="A2269" s="34" t="str">
        <f>"CPU/Speed: "</f>
        <v xml:space="preserve">CPU/Speed: </v>
      </c>
      <c r="B2269" s="35" t="e">
        <f>VLOOKUP(E2265,INVENTORY!$A$2:$N$92,4,FALSE)&amp;" / "&amp;VLOOKUP(E2265,INVENTORY!$A$2:$N$92,5,FALSE)&amp;"GHz"</f>
        <v>#N/A</v>
      </c>
      <c r="C2269" s="36"/>
      <c r="D2269" s="36" t="str">
        <f>"Memory: "</f>
        <v xml:space="preserve">Memory: </v>
      </c>
      <c r="E2269" s="41" t="e">
        <f>VLOOKUP(E2265,INVENTORY!$A$2:$N$92,6,FALSE)</f>
        <v>#N/A</v>
      </c>
      <c r="G2269" s="34" t="str">
        <f>"CPU/Speed: "</f>
        <v xml:space="preserve">CPU/Speed: </v>
      </c>
      <c r="H2269" s="35" t="e">
        <f>VLOOKUP(K2265,INVENTORY!$A$2:$N$92,4,FALSE)&amp;" / "&amp;VLOOKUP(K2265,INVENTORY!$A$2:$N$92,5,FALSE)&amp;"GHz"</f>
        <v>#N/A</v>
      </c>
      <c r="I2269" s="36"/>
      <c r="J2269" s="36" t="str">
        <f>"Memory: "</f>
        <v xml:space="preserve">Memory: </v>
      </c>
      <c r="K2269" s="71" t="e">
        <f>VLOOKUP(K2265,INVENTORY!$A$2:$N$92,6,FALSE)</f>
        <v>#N/A</v>
      </c>
    </row>
    <row r="2270" spans="1:11" ht="6.95" customHeight="1" x14ac:dyDescent="0.25">
      <c r="A2270" s="6"/>
      <c r="B2270" s="5"/>
      <c r="C2270" s="5"/>
      <c r="D2270" s="5"/>
      <c r="E2270" s="7"/>
      <c r="G2270" s="6"/>
      <c r="H2270" s="5"/>
      <c r="I2270" s="5"/>
      <c r="J2270" s="5"/>
      <c r="K2270" s="7"/>
    </row>
    <row r="2271" spans="1:11" x14ac:dyDescent="0.25">
      <c r="A2271" s="182" t="s">
        <v>10</v>
      </c>
      <c r="B2271" s="183"/>
      <c r="C2271" s="83" t="s">
        <v>1</v>
      </c>
      <c r="D2271" s="83" t="s">
        <v>9</v>
      </c>
      <c r="E2271" s="68" t="s">
        <v>8</v>
      </c>
      <c r="G2271" s="182" t="s">
        <v>10</v>
      </c>
      <c r="H2271" s="183"/>
      <c r="I2271" s="83" t="s">
        <v>1</v>
      </c>
      <c r="J2271" s="83" t="s">
        <v>9</v>
      </c>
      <c r="K2271" s="68" t="s">
        <v>8</v>
      </c>
    </row>
    <row r="2272" spans="1:11" x14ac:dyDescent="0.25">
      <c r="A2272" s="174" t="s">
        <v>96</v>
      </c>
      <c r="B2272" s="175"/>
      <c r="C2272" s="82" t="s">
        <v>13</v>
      </c>
      <c r="D2272" s="9"/>
      <c r="E2272" s="8"/>
      <c r="G2272" s="174" t="s">
        <v>96</v>
      </c>
      <c r="H2272" s="175"/>
      <c r="I2272" s="82" t="s">
        <v>13</v>
      </c>
      <c r="J2272" s="9"/>
      <c r="K2272" s="8"/>
    </row>
    <row r="2273" spans="1:11" x14ac:dyDescent="0.25">
      <c r="A2273" s="174" t="s">
        <v>98</v>
      </c>
      <c r="B2273" s="175"/>
      <c r="C2273" s="82" t="s">
        <v>13</v>
      </c>
      <c r="D2273" s="9"/>
      <c r="E2273" s="8"/>
      <c r="G2273" s="174" t="s">
        <v>98</v>
      </c>
      <c r="H2273" s="175"/>
      <c r="I2273" s="82" t="s">
        <v>13</v>
      </c>
      <c r="J2273" s="9"/>
      <c r="K2273" s="8"/>
    </row>
    <row r="2274" spans="1:11" x14ac:dyDescent="0.25">
      <c r="A2274" s="174" t="s">
        <v>97</v>
      </c>
      <c r="B2274" s="175"/>
      <c r="C2274" s="82" t="s">
        <v>13</v>
      </c>
      <c r="D2274" s="9"/>
      <c r="E2274" s="8"/>
      <c r="G2274" s="174" t="s">
        <v>97</v>
      </c>
      <c r="H2274" s="175"/>
      <c r="I2274" s="82" t="s">
        <v>13</v>
      </c>
      <c r="J2274" s="9"/>
      <c r="K2274" s="8"/>
    </row>
    <row r="2275" spans="1:11" x14ac:dyDescent="0.25">
      <c r="A2275" s="174" t="s">
        <v>7</v>
      </c>
      <c r="B2275" s="175"/>
      <c r="C2275" s="82" t="s">
        <v>13</v>
      </c>
      <c r="D2275" s="9"/>
      <c r="E2275" s="8"/>
      <c r="G2275" s="174" t="s">
        <v>7</v>
      </c>
      <c r="H2275" s="175"/>
      <c r="I2275" s="82" t="s">
        <v>13</v>
      </c>
      <c r="J2275" s="9"/>
      <c r="K2275" s="8"/>
    </row>
    <row r="2276" spans="1:11" x14ac:dyDescent="0.25">
      <c r="A2276" s="174" t="s">
        <v>99</v>
      </c>
      <c r="B2276" s="175"/>
      <c r="C2276" s="82" t="s">
        <v>13</v>
      </c>
      <c r="D2276" s="9"/>
      <c r="E2276" s="8"/>
      <c r="G2276" s="174" t="s">
        <v>99</v>
      </c>
      <c r="H2276" s="175"/>
      <c r="I2276" s="82" t="s">
        <v>13</v>
      </c>
      <c r="J2276" s="9"/>
      <c r="K2276" s="8"/>
    </row>
    <row r="2277" spans="1:11" x14ac:dyDescent="0.25">
      <c r="A2277" s="174" t="s">
        <v>6</v>
      </c>
      <c r="B2277" s="175"/>
      <c r="C2277" s="82" t="s">
        <v>13</v>
      </c>
      <c r="D2277" s="9"/>
      <c r="E2277" s="8"/>
      <c r="G2277" s="174" t="s">
        <v>6</v>
      </c>
      <c r="H2277" s="175"/>
      <c r="I2277" s="82" t="s">
        <v>13</v>
      </c>
      <c r="J2277" s="9"/>
      <c r="K2277" s="8"/>
    </row>
    <row r="2278" spans="1:11" x14ac:dyDescent="0.25">
      <c r="A2278" s="174"/>
      <c r="B2278" s="175"/>
      <c r="C2278" s="82"/>
      <c r="D2278" s="9"/>
      <c r="E2278" s="8"/>
      <c r="G2278" s="174"/>
      <c r="H2278" s="175"/>
      <c r="I2278" s="82"/>
      <c r="J2278" s="9"/>
      <c r="K2278" s="8"/>
    </row>
    <row r="2279" spans="1:11" x14ac:dyDescent="0.25">
      <c r="A2279" s="174"/>
      <c r="B2279" s="175"/>
      <c r="C2279" s="82"/>
      <c r="D2279" s="9"/>
      <c r="E2279" s="8"/>
      <c r="G2279" s="174"/>
      <c r="H2279" s="175"/>
      <c r="I2279" s="82"/>
      <c r="J2279" s="9"/>
      <c r="K2279" s="8"/>
    </row>
    <row r="2280" spans="1:11" ht="15.75" thickBot="1" x14ac:dyDescent="0.3">
      <c r="A2280" s="163" t="s">
        <v>14</v>
      </c>
      <c r="B2280" s="164"/>
      <c r="C2280" s="164"/>
      <c r="D2280" s="164"/>
      <c r="E2280" s="165"/>
      <c r="G2280" s="163" t="s">
        <v>14</v>
      </c>
      <c r="H2280" s="164"/>
      <c r="I2280" s="164"/>
      <c r="J2280" s="164"/>
      <c r="K2280" s="165"/>
    </row>
    <row r="2281" spans="1:11" ht="21.75" customHeight="1" x14ac:dyDescent="0.25">
      <c r="A2281" s="69" t="s">
        <v>101</v>
      </c>
      <c r="B2281" s="69" t="s">
        <v>5</v>
      </c>
      <c r="C2281" s="69" t="s">
        <v>100</v>
      </c>
      <c r="D2281" s="69" t="s">
        <v>108</v>
      </c>
      <c r="E2281" s="69" t="s">
        <v>95</v>
      </c>
      <c r="G2281" s="69" t="s">
        <v>101</v>
      </c>
      <c r="H2281" s="69" t="s">
        <v>5</v>
      </c>
      <c r="I2281" s="69" t="s">
        <v>100</v>
      </c>
      <c r="J2281" s="69" t="s">
        <v>108</v>
      </c>
      <c r="K2281" s="69" t="s">
        <v>95</v>
      </c>
    </row>
    <row r="2282" spans="1:11" ht="15.75" thickBot="1" x14ac:dyDescent="0.3">
      <c r="A2282" s="70"/>
      <c r="B2282" s="70"/>
      <c r="C2282" s="70" t="e">
        <f>VLOOKUP(E2265,INVENTORY!$A$2:$N$92,7,FALSE)</f>
        <v>#N/A</v>
      </c>
      <c r="D2282" s="70" t="e">
        <f>VLOOKUP(E2265,INVENTORY!$A$2:$N$92,8,FALSE)</f>
        <v>#N/A</v>
      </c>
      <c r="E2282" s="70" t="e">
        <f>VLOOKUP(E2265,INVENTORY!$A$2:$N$92,9,FALSE)</f>
        <v>#N/A</v>
      </c>
      <c r="G2282" s="70"/>
      <c r="H2282" s="70"/>
      <c r="I2282" s="70" t="e">
        <f>VLOOKUP(K2265,INVENTORY!$A$2:$N$92,7,FALSE)</f>
        <v>#N/A</v>
      </c>
      <c r="J2282" s="70" t="e">
        <f>VLOOKUP(K2265,INVENTORY!$A$2:$N$92,8,FALSE)</f>
        <v>#N/A</v>
      </c>
      <c r="K2282" s="70" t="e">
        <f>VLOOKUP(K2265,INVENTORY!$A$2:$N$92,9,FALSE)</f>
        <v>#N/A</v>
      </c>
    </row>
    <row r="2283" spans="1:11" ht="15.75" thickBot="1" x14ac:dyDescent="0.3">
      <c r="A2283" s="6"/>
      <c r="B2283" s="5"/>
      <c r="C2283" s="5"/>
      <c r="D2283" s="5"/>
      <c r="E2283" s="7"/>
      <c r="G2283" s="6"/>
      <c r="H2283" s="5"/>
      <c r="I2283" s="5"/>
      <c r="J2283" s="5"/>
      <c r="K2283" s="7"/>
    </row>
    <row r="2284" spans="1:11" ht="18" customHeight="1" thickBot="1" x14ac:dyDescent="0.3">
      <c r="A2284" s="6" t="s">
        <v>4</v>
      </c>
      <c r="B2284" s="5"/>
      <c r="C2284" s="166" t="e">
        <f>"Function Code: "&amp;VLOOKUP(E2265,INVENTORY!$A$2:$Q$92,14,FALSE)</f>
        <v>#N/A</v>
      </c>
      <c r="D2284" s="167"/>
      <c r="E2284" s="168"/>
      <c r="G2284" s="6" t="s">
        <v>4</v>
      </c>
      <c r="H2284" s="5"/>
      <c r="I2284" s="166" t="e">
        <f>"Function Code: "&amp;VLOOKUP(K2265,INVENTORY!$A$2:$Q$92,14,FALSE)</f>
        <v>#N/A</v>
      </c>
      <c r="J2284" s="167"/>
      <c r="K2284" s="168"/>
    </row>
    <row r="2285" spans="1:11" ht="15" customHeight="1" thickBot="1" x14ac:dyDescent="0.3">
      <c r="A2285" s="6"/>
      <c r="B2285" s="5"/>
      <c r="C2285" s="169"/>
      <c r="D2285" s="170"/>
      <c r="E2285" s="171"/>
      <c r="G2285" s="6"/>
      <c r="H2285" s="5"/>
      <c r="I2285" s="169"/>
      <c r="J2285" s="170"/>
      <c r="K2285" s="171"/>
    </row>
    <row r="2286" spans="1:11" ht="15" customHeight="1" thickBot="1" x14ac:dyDescent="0.3">
      <c r="A2286" s="6"/>
      <c r="B2286" s="5"/>
      <c r="C2286" s="169" t="e">
        <f>"Cosmetic Code: "&amp;VLOOKUP(E2265,INVENTORY!$A$2:$Q$92,15,FALSE)</f>
        <v>#N/A</v>
      </c>
      <c r="D2286" s="170"/>
      <c r="E2286" s="171"/>
      <c r="G2286" s="6"/>
      <c r="H2286" s="5"/>
      <c r="I2286" s="169" t="e">
        <f>"Cosmetic Code: "&amp;VLOOKUP(K2265,INVENTORY!$A$2:$Q$92,15,FALSE)</f>
        <v>#N/A</v>
      </c>
      <c r="J2286" s="170"/>
      <c r="K2286" s="171"/>
    </row>
    <row r="2287" spans="1:11" ht="15" customHeight="1" x14ac:dyDescent="0.25">
      <c r="A2287" s="6"/>
      <c r="B2287" s="5"/>
      <c r="C2287" s="15"/>
      <c r="D2287" s="16"/>
      <c r="E2287" s="17"/>
      <c r="G2287" s="6"/>
      <c r="H2287" s="5"/>
      <c r="I2287" s="15"/>
      <c r="J2287" s="16"/>
      <c r="K2287" s="17"/>
    </row>
    <row r="2288" spans="1:11" ht="15" customHeight="1" x14ac:dyDescent="0.25">
      <c r="A2288" s="4" t="s">
        <v>3</v>
      </c>
      <c r="B2288" s="14" t="s">
        <v>2</v>
      </c>
      <c r="C2288" s="15"/>
      <c r="D2288" s="16"/>
      <c r="E2288" s="17"/>
      <c r="G2288" s="4" t="s">
        <v>3</v>
      </c>
      <c r="H2288" s="14" t="s">
        <v>2</v>
      </c>
      <c r="I2288" s="15"/>
      <c r="J2288" s="16"/>
      <c r="K2288" s="17"/>
    </row>
    <row r="2289" spans="1:11" ht="15.75" customHeight="1" thickBot="1" x14ac:dyDescent="0.3">
      <c r="A2289" s="12" t="s">
        <v>1</v>
      </c>
      <c r="B2289" s="13" t="s">
        <v>1</v>
      </c>
      <c r="C2289" s="18"/>
      <c r="D2289" s="19"/>
      <c r="E2289" s="20"/>
      <c r="G2289" s="12" t="s">
        <v>1</v>
      </c>
      <c r="H2289" s="13" t="s">
        <v>1</v>
      </c>
      <c r="I2289" s="18"/>
      <c r="J2289" s="19"/>
      <c r="K2289" s="20"/>
    </row>
    <row r="2290" spans="1:11" ht="15.75" thickBot="1" x14ac:dyDescent="0.3">
      <c r="A2290" s="3" t="s">
        <v>0</v>
      </c>
      <c r="B2290" s="2" t="s">
        <v>0</v>
      </c>
      <c r="C2290" s="1"/>
      <c r="D2290" s="172" t="s">
        <v>119</v>
      </c>
      <c r="E2290" s="173"/>
      <c r="G2290" s="3" t="s">
        <v>0</v>
      </c>
      <c r="H2290" s="2" t="s">
        <v>0</v>
      </c>
      <c r="I2290" s="1"/>
      <c r="J2290" s="172" t="s">
        <v>119</v>
      </c>
      <c r="K2290" s="173"/>
    </row>
    <row r="2291" spans="1:11" ht="47.25" customHeight="1" thickBot="1" x14ac:dyDescent="0.3"/>
    <row r="2292" spans="1:11" ht="15" customHeight="1" x14ac:dyDescent="0.25">
      <c r="A2292" s="176" t="s">
        <v>105</v>
      </c>
      <c r="B2292" s="177"/>
      <c r="C2292" s="177"/>
      <c r="D2292" s="177"/>
      <c r="E2292" s="178"/>
      <c r="G2292" s="176" t="s">
        <v>105</v>
      </c>
      <c r="H2292" s="177"/>
      <c r="I2292" s="177"/>
      <c r="J2292" s="177"/>
      <c r="K2292" s="178"/>
    </row>
    <row r="2293" spans="1:11" ht="15.75" customHeight="1" thickBot="1" x14ac:dyDescent="0.3">
      <c r="A2293" s="179"/>
      <c r="B2293" s="180"/>
      <c r="C2293" s="180"/>
      <c r="D2293" s="180"/>
      <c r="E2293" s="181"/>
      <c r="G2293" s="179"/>
      <c r="H2293" s="180"/>
      <c r="I2293" s="180"/>
      <c r="J2293" s="180"/>
      <c r="K2293" s="181"/>
    </row>
    <row r="2294" spans="1:11" ht="15.75" customHeight="1" thickBot="1" x14ac:dyDescent="0.3">
      <c r="A2294" s="11"/>
      <c r="B2294" s="10"/>
      <c r="C2294" s="10"/>
      <c r="D2294" s="33" t="s">
        <v>42</v>
      </c>
      <c r="E2294" s="42">
        <f>'Data-PULLDOWNS'!$B$3*2+E2265</f>
        <v>42</v>
      </c>
      <c r="G2294" s="11"/>
      <c r="H2294" s="10"/>
      <c r="I2294" s="10"/>
      <c r="J2294" s="33" t="s">
        <v>42</v>
      </c>
      <c r="K2294" s="42">
        <f>'Data-PULLDOWNS'!$B$3*3+E2265</f>
        <v>43</v>
      </c>
    </row>
    <row r="2295" spans="1:11" ht="19.5" customHeight="1" x14ac:dyDescent="0.25">
      <c r="A2295" s="34" t="s">
        <v>11</v>
      </c>
      <c r="B2295" s="35" t="s">
        <v>15</v>
      </c>
      <c r="C2295" s="36" t="s">
        <v>12</v>
      </c>
      <c r="D2295" s="37">
        <f ca="1">NOW()</f>
        <v>45945.548046875003</v>
      </c>
      <c r="E2295" s="38"/>
      <c r="G2295" s="34" t="s">
        <v>11</v>
      </c>
      <c r="H2295" s="35" t="s">
        <v>15</v>
      </c>
      <c r="I2295" s="36" t="s">
        <v>12</v>
      </c>
      <c r="J2295" s="37">
        <f ca="1">NOW()</f>
        <v>45945.548046875003</v>
      </c>
      <c r="K2295" s="38"/>
    </row>
    <row r="2296" spans="1:11" ht="15.95" customHeight="1" x14ac:dyDescent="0.25">
      <c r="A2296" s="34" t="s">
        <v>39</v>
      </c>
      <c r="B2296" s="35" t="s">
        <v>103</v>
      </c>
      <c r="C2296" s="39" t="s">
        <v>38</v>
      </c>
      <c r="D2296" s="40" t="e">
        <f>VLOOKUP(E2294,INVENTORY!$A$2:$N$92,10,FALSE)</f>
        <v>#N/A</v>
      </c>
      <c r="E2296" s="38"/>
      <c r="G2296" s="34" t="s">
        <v>39</v>
      </c>
      <c r="H2296" s="35" t="s">
        <v>103</v>
      </c>
      <c r="I2296" s="39" t="s">
        <v>38</v>
      </c>
      <c r="J2296" s="40" t="e">
        <f>VLOOKUP(K2294,INVENTORY!$A$2:$N$92,10,FALSE)</f>
        <v>#N/A</v>
      </c>
      <c r="K2296" s="38"/>
    </row>
    <row r="2297" spans="1:11" ht="15.95" customHeight="1" x14ac:dyDescent="0.25">
      <c r="A2297" s="34" t="str">
        <f>"Make: "</f>
        <v xml:space="preserve">Make: </v>
      </c>
      <c r="B2297" s="35" t="e">
        <f>VLOOKUP(E2294,INVENTORY!$A$2:$N$92,2,FALSE)</f>
        <v>#N/A</v>
      </c>
      <c r="C2297" s="36" t="str">
        <f>"Model: "</f>
        <v xml:space="preserve">Model: </v>
      </c>
      <c r="D2297" s="40" t="e">
        <f>VLOOKUP(E2294,INVENTORY!$A$2:$N$92,3,FALSE)</f>
        <v>#N/A</v>
      </c>
      <c r="E2297" s="38"/>
      <c r="G2297" s="34" t="str">
        <f>"Make: "</f>
        <v xml:space="preserve">Make: </v>
      </c>
      <c r="H2297" s="35" t="e">
        <f>VLOOKUP(K2294,INVENTORY!$A$2:$N$92,2,FALSE)</f>
        <v>#N/A</v>
      </c>
      <c r="I2297" s="36" t="str">
        <f>"Model: "</f>
        <v xml:space="preserve">Model: </v>
      </c>
      <c r="J2297" s="40" t="e">
        <f>VLOOKUP(K2294,INVENTORY!$A$2:$N$92,3,FALSE)</f>
        <v>#N/A</v>
      </c>
      <c r="K2297" s="38"/>
    </row>
    <row r="2298" spans="1:11" ht="15.95" customHeight="1" x14ac:dyDescent="0.25">
      <c r="A2298" s="34" t="str">
        <f>"CPU/Speed: "</f>
        <v xml:space="preserve">CPU/Speed: </v>
      </c>
      <c r="B2298" s="35" t="e">
        <f>VLOOKUP(E2294,INVENTORY!$A$2:$N$92,4,FALSE)&amp;" / "&amp;VLOOKUP(E2294,INVENTORY!$A$2:$N$92,5,FALSE)&amp;"GHz"</f>
        <v>#N/A</v>
      </c>
      <c r="C2298" s="36"/>
      <c r="D2298" s="36" t="str">
        <f>"Memory: "</f>
        <v xml:space="preserve">Memory: </v>
      </c>
      <c r="E2298" s="71" t="e">
        <f>VLOOKUP(E2294,INVENTORY!$A$2:$N$92,6,FALSE)</f>
        <v>#N/A</v>
      </c>
      <c r="G2298" s="34" t="str">
        <f>"CPU/Speed: "</f>
        <v xml:space="preserve">CPU/Speed: </v>
      </c>
      <c r="H2298" s="35" t="e">
        <f>VLOOKUP(K2294,INVENTORY!$A$2:$N$92,4,FALSE)&amp;" / "&amp;VLOOKUP(K2294,INVENTORY!$A$2:$N$92,5,FALSE)&amp;"GHz"</f>
        <v>#N/A</v>
      </c>
      <c r="I2298" s="36"/>
      <c r="J2298" s="36" t="str">
        <f>"Memory: "</f>
        <v xml:space="preserve">Memory: </v>
      </c>
      <c r="K2298" s="71" t="e">
        <f>VLOOKUP(K2294,INVENTORY!$A$2:$N$92,6,FALSE)</f>
        <v>#N/A</v>
      </c>
    </row>
    <row r="2299" spans="1:11" ht="6.95" customHeight="1" x14ac:dyDescent="0.25">
      <c r="A2299" s="6"/>
      <c r="B2299" s="5"/>
      <c r="C2299" s="5"/>
      <c r="D2299" s="5"/>
      <c r="E2299" s="7"/>
      <c r="G2299" s="6"/>
      <c r="H2299" s="5"/>
      <c r="I2299" s="5"/>
      <c r="J2299" s="5"/>
      <c r="K2299" s="7"/>
    </row>
    <row r="2300" spans="1:11" x14ac:dyDescent="0.25">
      <c r="A2300" s="182" t="s">
        <v>10</v>
      </c>
      <c r="B2300" s="183"/>
      <c r="C2300" s="83" t="s">
        <v>1</v>
      </c>
      <c r="D2300" s="83" t="s">
        <v>9</v>
      </c>
      <c r="E2300" s="68" t="s">
        <v>8</v>
      </c>
      <c r="G2300" s="182" t="s">
        <v>10</v>
      </c>
      <c r="H2300" s="183"/>
      <c r="I2300" s="83" t="s">
        <v>1</v>
      </c>
      <c r="J2300" s="83" t="s">
        <v>9</v>
      </c>
      <c r="K2300" s="68" t="s">
        <v>8</v>
      </c>
    </row>
    <row r="2301" spans="1:11" x14ac:dyDescent="0.25">
      <c r="A2301" s="174" t="s">
        <v>96</v>
      </c>
      <c r="B2301" s="175"/>
      <c r="C2301" s="82" t="s">
        <v>13</v>
      </c>
      <c r="D2301" s="9"/>
      <c r="E2301" s="8"/>
      <c r="G2301" s="174" t="s">
        <v>96</v>
      </c>
      <c r="H2301" s="175"/>
      <c r="I2301" s="82" t="s">
        <v>13</v>
      </c>
      <c r="J2301" s="9"/>
      <c r="K2301" s="8"/>
    </row>
    <row r="2302" spans="1:11" x14ac:dyDescent="0.25">
      <c r="A2302" s="174" t="s">
        <v>98</v>
      </c>
      <c r="B2302" s="175"/>
      <c r="C2302" s="82" t="s">
        <v>13</v>
      </c>
      <c r="D2302" s="9"/>
      <c r="E2302" s="8"/>
      <c r="G2302" s="174" t="s">
        <v>98</v>
      </c>
      <c r="H2302" s="175"/>
      <c r="I2302" s="82" t="s">
        <v>13</v>
      </c>
      <c r="J2302" s="9"/>
      <c r="K2302" s="8"/>
    </row>
    <row r="2303" spans="1:11" x14ac:dyDescent="0.25">
      <c r="A2303" s="174" t="s">
        <v>97</v>
      </c>
      <c r="B2303" s="175"/>
      <c r="C2303" s="82" t="s">
        <v>13</v>
      </c>
      <c r="D2303" s="9"/>
      <c r="E2303" s="8"/>
      <c r="G2303" s="174" t="s">
        <v>97</v>
      </c>
      <c r="H2303" s="175"/>
      <c r="I2303" s="82" t="s">
        <v>13</v>
      </c>
      <c r="J2303" s="9"/>
      <c r="K2303" s="8"/>
    </row>
    <row r="2304" spans="1:11" x14ac:dyDescent="0.25">
      <c r="A2304" s="174" t="s">
        <v>7</v>
      </c>
      <c r="B2304" s="175"/>
      <c r="C2304" s="82" t="s">
        <v>13</v>
      </c>
      <c r="D2304" s="9"/>
      <c r="E2304" s="8"/>
      <c r="G2304" s="174" t="s">
        <v>7</v>
      </c>
      <c r="H2304" s="175"/>
      <c r="I2304" s="82" t="s">
        <v>13</v>
      </c>
      <c r="J2304" s="9"/>
      <c r="K2304" s="8"/>
    </row>
    <row r="2305" spans="1:11" x14ac:dyDescent="0.25">
      <c r="A2305" s="174" t="s">
        <v>99</v>
      </c>
      <c r="B2305" s="175"/>
      <c r="C2305" s="82" t="s">
        <v>13</v>
      </c>
      <c r="D2305" s="9"/>
      <c r="E2305" s="8"/>
      <c r="G2305" s="174" t="s">
        <v>99</v>
      </c>
      <c r="H2305" s="175"/>
      <c r="I2305" s="82" t="s">
        <v>13</v>
      </c>
      <c r="J2305" s="9"/>
      <c r="K2305" s="8"/>
    </row>
    <row r="2306" spans="1:11" x14ac:dyDescent="0.25">
      <c r="A2306" s="174" t="s">
        <v>6</v>
      </c>
      <c r="B2306" s="175"/>
      <c r="C2306" s="82" t="s">
        <v>13</v>
      </c>
      <c r="D2306" s="9"/>
      <c r="E2306" s="8"/>
      <c r="G2306" s="174" t="s">
        <v>6</v>
      </c>
      <c r="H2306" s="175"/>
      <c r="I2306" s="82" t="s">
        <v>13</v>
      </c>
      <c r="J2306" s="9"/>
      <c r="K2306" s="8"/>
    </row>
    <row r="2307" spans="1:11" x14ac:dyDescent="0.25">
      <c r="A2307" s="174"/>
      <c r="B2307" s="175"/>
      <c r="C2307" s="82"/>
      <c r="D2307" s="9"/>
      <c r="E2307" s="8"/>
      <c r="G2307" s="174"/>
      <c r="H2307" s="175"/>
      <c r="I2307" s="82"/>
      <c r="J2307" s="9"/>
      <c r="K2307" s="8"/>
    </row>
    <row r="2308" spans="1:11" x14ac:dyDescent="0.25">
      <c r="A2308" s="174"/>
      <c r="B2308" s="175"/>
      <c r="C2308" s="82"/>
      <c r="D2308" s="9"/>
      <c r="E2308" s="8"/>
      <c r="G2308" s="174"/>
      <c r="H2308" s="175"/>
      <c r="I2308" s="82"/>
      <c r="J2308" s="9"/>
      <c r="K2308" s="8"/>
    </row>
    <row r="2309" spans="1:11" ht="15.75" thickBot="1" x14ac:dyDescent="0.3">
      <c r="A2309" s="163" t="s">
        <v>14</v>
      </c>
      <c r="B2309" s="164"/>
      <c r="C2309" s="164"/>
      <c r="D2309" s="164"/>
      <c r="E2309" s="165"/>
      <c r="G2309" s="163" t="s">
        <v>14</v>
      </c>
      <c r="H2309" s="164"/>
      <c r="I2309" s="164"/>
      <c r="J2309" s="164"/>
      <c r="K2309" s="165"/>
    </row>
    <row r="2310" spans="1:11" ht="21.75" customHeight="1" x14ac:dyDescent="0.25">
      <c r="A2310" s="69" t="s">
        <v>101</v>
      </c>
      <c r="B2310" s="69" t="s">
        <v>5</v>
      </c>
      <c r="C2310" s="69" t="s">
        <v>100</v>
      </c>
      <c r="D2310" s="69" t="s">
        <v>108</v>
      </c>
      <c r="E2310" s="69" t="s">
        <v>95</v>
      </c>
      <c r="G2310" s="69" t="s">
        <v>101</v>
      </c>
      <c r="H2310" s="69" t="s">
        <v>5</v>
      </c>
      <c r="I2310" s="69" t="s">
        <v>100</v>
      </c>
      <c r="J2310" s="69" t="s">
        <v>108</v>
      </c>
      <c r="K2310" s="69" t="s">
        <v>95</v>
      </c>
    </row>
    <row r="2311" spans="1:11" ht="15.75" thickBot="1" x14ac:dyDescent="0.3">
      <c r="A2311" s="70"/>
      <c r="B2311" s="70"/>
      <c r="C2311" s="70" t="e">
        <f>VLOOKUP(E2294,INVENTORY!$A$2:$N$92,7,FALSE)</f>
        <v>#N/A</v>
      </c>
      <c r="D2311" s="70" t="e">
        <f>VLOOKUP(E2294,INVENTORY!$A$2:$N$92,8,FALSE)</f>
        <v>#N/A</v>
      </c>
      <c r="E2311" s="70" t="e">
        <f>VLOOKUP(E2294,INVENTORY!$A$2:$N$92,9,FALSE)</f>
        <v>#N/A</v>
      </c>
      <c r="G2311" s="70"/>
      <c r="H2311" s="70"/>
      <c r="I2311" s="70" t="e">
        <f>VLOOKUP(K2294,INVENTORY!$A$2:$N$92,7,FALSE)</f>
        <v>#N/A</v>
      </c>
      <c r="J2311" s="70" t="e">
        <f>VLOOKUP(K2294,INVENTORY!$A$2:$N$92,8,FALSE)</f>
        <v>#N/A</v>
      </c>
      <c r="K2311" s="70" t="e">
        <f>VLOOKUP(K2294,INVENTORY!$A$2:$N$92,9,FALSE)</f>
        <v>#N/A</v>
      </c>
    </row>
    <row r="2312" spans="1:11" ht="15.75" thickBot="1" x14ac:dyDescent="0.3">
      <c r="A2312" s="6"/>
      <c r="B2312" s="5"/>
      <c r="C2312" s="5"/>
      <c r="D2312" s="5"/>
      <c r="E2312" s="7"/>
      <c r="G2312" s="6"/>
      <c r="H2312" s="5"/>
      <c r="I2312" s="5"/>
      <c r="J2312" s="5"/>
      <c r="K2312" s="7"/>
    </row>
    <row r="2313" spans="1:11" ht="18" customHeight="1" thickBot="1" x14ac:dyDescent="0.3">
      <c r="A2313" s="6" t="s">
        <v>4</v>
      </c>
      <c r="B2313" s="5"/>
      <c r="C2313" s="166" t="e">
        <f>"Function Code: "&amp;VLOOKUP(E2294,INVENTORY!$A$2:$Q$92,14,FALSE)</f>
        <v>#N/A</v>
      </c>
      <c r="D2313" s="167"/>
      <c r="E2313" s="168"/>
      <c r="G2313" s="6" t="s">
        <v>4</v>
      </c>
      <c r="H2313" s="5"/>
      <c r="I2313" s="166" t="e">
        <f>"Function Code: "&amp;VLOOKUP(K2294,INVENTORY!$A$2:$Q$92,14,FALSE)</f>
        <v>#N/A</v>
      </c>
      <c r="J2313" s="167"/>
      <c r="K2313" s="168"/>
    </row>
    <row r="2314" spans="1:11" ht="15" customHeight="1" thickBot="1" x14ac:dyDescent="0.3">
      <c r="A2314" s="6"/>
      <c r="B2314" s="5"/>
      <c r="C2314" s="169"/>
      <c r="D2314" s="170"/>
      <c r="E2314" s="171"/>
      <c r="G2314" s="6"/>
      <c r="H2314" s="5"/>
      <c r="I2314" s="169"/>
      <c r="J2314" s="170"/>
      <c r="K2314" s="171"/>
    </row>
    <row r="2315" spans="1:11" ht="15" customHeight="1" thickBot="1" x14ac:dyDescent="0.3">
      <c r="A2315" s="6"/>
      <c r="B2315" s="5"/>
      <c r="C2315" s="169" t="e">
        <f>"Cosmetic Code: "&amp;VLOOKUP(E2294,INVENTORY!$A$2:$Q$92,15,FALSE)</f>
        <v>#N/A</v>
      </c>
      <c r="D2315" s="170"/>
      <c r="E2315" s="171"/>
      <c r="G2315" s="6"/>
      <c r="H2315" s="5"/>
      <c r="I2315" s="169" t="e">
        <f>"Cosmetic Code: "&amp;VLOOKUP(K2294,INVENTORY!$A$2:$Q$92,15,FALSE)</f>
        <v>#N/A</v>
      </c>
      <c r="J2315" s="170"/>
      <c r="K2315" s="171"/>
    </row>
    <row r="2316" spans="1:11" ht="15" customHeight="1" x14ac:dyDescent="0.25">
      <c r="A2316" s="6"/>
      <c r="B2316" s="5"/>
      <c r="C2316" s="15"/>
      <c r="D2316" s="16"/>
      <c r="E2316" s="17"/>
      <c r="G2316" s="6"/>
      <c r="H2316" s="5"/>
      <c r="I2316" s="15"/>
      <c r="J2316" s="16"/>
      <c r="K2316" s="17"/>
    </row>
    <row r="2317" spans="1:11" ht="15" customHeight="1" x14ac:dyDescent="0.25">
      <c r="A2317" s="4" t="s">
        <v>3</v>
      </c>
      <c r="B2317" s="14" t="s">
        <v>2</v>
      </c>
      <c r="C2317" s="15"/>
      <c r="D2317" s="16"/>
      <c r="E2317" s="17"/>
      <c r="G2317" s="4" t="s">
        <v>3</v>
      </c>
      <c r="H2317" s="14" t="s">
        <v>2</v>
      </c>
      <c r="I2317" s="15"/>
      <c r="J2317" s="16"/>
      <c r="K2317" s="17"/>
    </row>
    <row r="2318" spans="1:11" ht="15.75" customHeight="1" thickBot="1" x14ac:dyDescent="0.3">
      <c r="A2318" s="12" t="s">
        <v>1</v>
      </c>
      <c r="B2318" s="13" t="s">
        <v>1</v>
      </c>
      <c r="C2318" s="18"/>
      <c r="D2318" s="19"/>
      <c r="E2318" s="20"/>
      <c r="G2318" s="12" t="s">
        <v>1</v>
      </c>
      <c r="H2318" s="13" t="s">
        <v>1</v>
      </c>
      <c r="I2318" s="18"/>
      <c r="J2318" s="19"/>
      <c r="K2318" s="20"/>
    </row>
    <row r="2319" spans="1:11" ht="15.75" thickBot="1" x14ac:dyDescent="0.3">
      <c r="A2319" s="3" t="s">
        <v>0</v>
      </c>
      <c r="B2319" s="2" t="s">
        <v>0</v>
      </c>
      <c r="C2319" s="1"/>
      <c r="D2319" s="172" t="s">
        <v>119</v>
      </c>
      <c r="E2319" s="173"/>
      <c r="G2319" s="3" t="s">
        <v>0</v>
      </c>
      <c r="H2319" s="2" t="s">
        <v>0</v>
      </c>
      <c r="I2319" s="1"/>
      <c r="J2319" s="172" t="s">
        <v>119</v>
      </c>
      <c r="K2319" s="173"/>
    </row>
    <row r="2320" spans="1:11" ht="15.75" thickBot="1" x14ac:dyDescent="0.3"/>
    <row r="2321" spans="1:11" ht="15" customHeight="1" x14ac:dyDescent="0.25">
      <c r="A2321" s="176" t="s">
        <v>105</v>
      </c>
      <c r="B2321" s="177"/>
      <c r="C2321" s="177"/>
      <c r="D2321" s="177"/>
      <c r="E2321" s="178"/>
      <c r="G2321" s="176" t="s">
        <v>105</v>
      </c>
      <c r="H2321" s="177"/>
      <c r="I2321" s="177"/>
      <c r="J2321" s="177"/>
      <c r="K2321" s="178"/>
    </row>
    <row r="2322" spans="1:11" ht="15.75" customHeight="1" thickBot="1" x14ac:dyDescent="0.3">
      <c r="A2322" s="179"/>
      <c r="B2322" s="180"/>
      <c r="C2322" s="180"/>
      <c r="D2322" s="180"/>
      <c r="E2322" s="181"/>
      <c r="G2322" s="179"/>
      <c r="H2322" s="180"/>
      <c r="I2322" s="180"/>
      <c r="J2322" s="180"/>
      <c r="K2322" s="181"/>
    </row>
    <row r="2323" spans="1:11" ht="15.75" customHeight="1" thickBot="1" x14ac:dyDescent="0.3">
      <c r="A2323" s="11"/>
      <c r="B2323" s="10"/>
      <c r="C2323" s="10"/>
      <c r="D2323" s="33" t="s">
        <v>42</v>
      </c>
      <c r="E2323" s="42">
        <f>E2265+1</f>
        <v>41</v>
      </c>
      <c r="G2323" s="11"/>
      <c r="H2323" s="10"/>
      <c r="I2323" s="10"/>
      <c r="J2323" s="33" t="s">
        <v>42</v>
      </c>
      <c r="K2323" s="42">
        <f>'Data-PULLDOWNS'!$B$3+E2323</f>
        <v>42</v>
      </c>
    </row>
    <row r="2324" spans="1:11" ht="19.5" customHeight="1" x14ac:dyDescent="0.25">
      <c r="A2324" s="34" t="s">
        <v>11</v>
      </c>
      <c r="B2324" s="35" t="s">
        <v>15</v>
      </c>
      <c r="C2324" s="36" t="s">
        <v>12</v>
      </c>
      <c r="D2324" s="37">
        <f ca="1">NOW()</f>
        <v>45945.548046875003</v>
      </c>
      <c r="E2324" s="38"/>
      <c r="G2324" s="34" t="s">
        <v>11</v>
      </c>
      <c r="H2324" s="35" t="s">
        <v>15</v>
      </c>
      <c r="I2324" s="36" t="s">
        <v>12</v>
      </c>
      <c r="J2324" s="37">
        <f ca="1">NOW()</f>
        <v>45945.548046875003</v>
      </c>
      <c r="K2324" s="38"/>
    </row>
    <row r="2325" spans="1:11" ht="15.95" customHeight="1" x14ac:dyDescent="0.25">
      <c r="A2325" s="34" t="s">
        <v>39</v>
      </c>
      <c r="B2325" s="35" t="s">
        <v>103</v>
      </c>
      <c r="C2325" s="39" t="s">
        <v>38</v>
      </c>
      <c r="D2325" s="40" t="e">
        <f>VLOOKUP(E2323,INVENTORY!$A$2:$N$92,10,FALSE)</f>
        <v>#N/A</v>
      </c>
      <c r="E2325" s="38"/>
      <c r="G2325" s="34" t="s">
        <v>39</v>
      </c>
      <c r="H2325" s="35" t="s">
        <v>103</v>
      </c>
      <c r="I2325" s="39" t="s">
        <v>38</v>
      </c>
      <c r="J2325" s="40" t="e">
        <f>VLOOKUP(K2323,INVENTORY!$A$2:$N$92,10,FALSE)</f>
        <v>#N/A</v>
      </c>
      <c r="K2325" s="38"/>
    </row>
    <row r="2326" spans="1:11" ht="15.95" customHeight="1" x14ac:dyDescent="0.25">
      <c r="A2326" s="34" t="str">
        <f>"Make: "</f>
        <v xml:space="preserve">Make: </v>
      </c>
      <c r="B2326" s="35" t="e">
        <f>VLOOKUP(E2323,INVENTORY!$A$2:$N$92,2,FALSE)</f>
        <v>#N/A</v>
      </c>
      <c r="C2326" s="36" t="str">
        <f>"Model: "</f>
        <v xml:space="preserve">Model: </v>
      </c>
      <c r="D2326" s="40" t="e">
        <f>VLOOKUP(E2323,INVENTORY!$A$2:$N$92,3,FALSE)</f>
        <v>#N/A</v>
      </c>
      <c r="E2326" s="38"/>
      <c r="G2326" s="34" t="str">
        <f>"Make: "</f>
        <v xml:space="preserve">Make: </v>
      </c>
      <c r="H2326" s="35" t="e">
        <f>VLOOKUP(K2323,INVENTORY!$A$2:$N$92,2,FALSE)</f>
        <v>#N/A</v>
      </c>
      <c r="I2326" s="36" t="str">
        <f>"Model: "</f>
        <v xml:space="preserve">Model: </v>
      </c>
      <c r="J2326" s="40" t="e">
        <f>VLOOKUP(K2323,INVENTORY!$A$2:$N$92,3,FALSE)</f>
        <v>#N/A</v>
      </c>
      <c r="K2326" s="38"/>
    </row>
    <row r="2327" spans="1:11" ht="15.95" customHeight="1" x14ac:dyDescent="0.25">
      <c r="A2327" s="34" t="str">
        <f>"CPU/Speed: "</f>
        <v xml:space="preserve">CPU/Speed: </v>
      </c>
      <c r="B2327" s="35" t="e">
        <f>VLOOKUP(E2323,INVENTORY!$A$2:$N$92,4,FALSE)&amp;" / "&amp;VLOOKUP(E2323,INVENTORY!$A$2:$N$92,5,FALSE)&amp;"GHz"</f>
        <v>#N/A</v>
      </c>
      <c r="C2327" s="36"/>
      <c r="D2327" s="36" t="str">
        <f>"Memory: "</f>
        <v xml:space="preserve">Memory: </v>
      </c>
      <c r="E2327" s="41" t="e">
        <f>VLOOKUP(E2323,INVENTORY!$A$2:$N$92,6,FALSE)</f>
        <v>#N/A</v>
      </c>
      <c r="G2327" s="34" t="str">
        <f>"CPU/Speed: "</f>
        <v xml:space="preserve">CPU/Speed: </v>
      </c>
      <c r="H2327" s="35" t="e">
        <f>VLOOKUP(K2323,INVENTORY!$A$2:$N$92,4,FALSE)&amp;" / "&amp;VLOOKUP(K2323,INVENTORY!$A$2:$N$92,5,FALSE)&amp;"GHz"</f>
        <v>#N/A</v>
      </c>
      <c r="I2327" s="36"/>
      <c r="J2327" s="36" t="str">
        <f>"Memory: "</f>
        <v xml:space="preserve">Memory: </v>
      </c>
      <c r="K2327" s="71" t="e">
        <f>VLOOKUP(K2323,INVENTORY!$A$2:$N$92,6,FALSE)</f>
        <v>#N/A</v>
      </c>
    </row>
    <row r="2328" spans="1:11" ht="6.95" customHeight="1" x14ac:dyDescent="0.25">
      <c r="A2328" s="6"/>
      <c r="B2328" s="5"/>
      <c r="C2328" s="5"/>
      <c r="D2328" s="5"/>
      <c r="E2328" s="7"/>
      <c r="G2328" s="6"/>
      <c r="H2328" s="5"/>
      <c r="I2328" s="5"/>
      <c r="J2328" s="5"/>
      <c r="K2328" s="7"/>
    </row>
    <row r="2329" spans="1:11" x14ac:dyDescent="0.25">
      <c r="A2329" s="182" t="s">
        <v>10</v>
      </c>
      <c r="B2329" s="183"/>
      <c r="C2329" s="83" t="s">
        <v>1</v>
      </c>
      <c r="D2329" s="83" t="s">
        <v>9</v>
      </c>
      <c r="E2329" s="68" t="s">
        <v>8</v>
      </c>
      <c r="G2329" s="182" t="s">
        <v>10</v>
      </c>
      <c r="H2329" s="183"/>
      <c r="I2329" s="83" t="s">
        <v>1</v>
      </c>
      <c r="J2329" s="83" t="s">
        <v>9</v>
      </c>
      <c r="K2329" s="68" t="s">
        <v>8</v>
      </c>
    </row>
    <row r="2330" spans="1:11" x14ac:dyDescent="0.25">
      <c r="A2330" s="174" t="s">
        <v>96</v>
      </c>
      <c r="B2330" s="175"/>
      <c r="C2330" s="82" t="s">
        <v>13</v>
      </c>
      <c r="D2330" s="9"/>
      <c r="E2330" s="8"/>
      <c r="G2330" s="174" t="s">
        <v>96</v>
      </c>
      <c r="H2330" s="175"/>
      <c r="I2330" s="82" t="s">
        <v>13</v>
      </c>
      <c r="J2330" s="9"/>
      <c r="K2330" s="8"/>
    </row>
    <row r="2331" spans="1:11" x14ac:dyDescent="0.25">
      <c r="A2331" s="174" t="s">
        <v>98</v>
      </c>
      <c r="B2331" s="175"/>
      <c r="C2331" s="82" t="s">
        <v>13</v>
      </c>
      <c r="D2331" s="9"/>
      <c r="E2331" s="8"/>
      <c r="G2331" s="174" t="s">
        <v>98</v>
      </c>
      <c r="H2331" s="175"/>
      <c r="I2331" s="82" t="s">
        <v>13</v>
      </c>
      <c r="J2331" s="9"/>
      <c r="K2331" s="8"/>
    </row>
    <row r="2332" spans="1:11" x14ac:dyDescent="0.25">
      <c r="A2332" s="174" t="s">
        <v>97</v>
      </c>
      <c r="B2332" s="175"/>
      <c r="C2332" s="82" t="s">
        <v>13</v>
      </c>
      <c r="D2332" s="9"/>
      <c r="E2332" s="8"/>
      <c r="G2332" s="174" t="s">
        <v>97</v>
      </c>
      <c r="H2332" s="175"/>
      <c r="I2332" s="82" t="s">
        <v>13</v>
      </c>
      <c r="J2332" s="9"/>
      <c r="K2332" s="8"/>
    </row>
    <row r="2333" spans="1:11" x14ac:dyDescent="0.25">
      <c r="A2333" s="174" t="s">
        <v>7</v>
      </c>
      <c r="B2333" s="175"/>
      <c r="C2333" s="82" t="s">
        <v>13</v>
      </c>
      <c r="D2333" s="9"/>
      <c r="E2333" s="8"/>
      <c r="G2333" s="174" t="s">
        <v>7</v>
      </c>
      <c r="H2333" s="175"/>
      <c r="I2333" s="82" t="s">
        <v>13</v>
      </c>
      <c r="J2333" s="9"/>
      <c r="K2333" s="8"/>
    </row>
    <row r="2334" spans="1:11" x14ac:dyDescent="0.25">
      <c r="A2334" s="174" t="s">
        <v>99</v>
      </c>
      <c r="B2334" s="175"/>
      <c r="C2334" s="82" t="s">
        <v>13</v>
      </c>
      <c r="D2334" s="9"/>
      <c r="E2334" s="8"/>
      <c r="G2334" s="174" t="s">
        <v>99</v>
      </c>
      <c r="H2334" s="175"/>
      <c r="I2334" s="82" t="s">
        <v>13</v>
      </c>
      <c r="J2334" s="9"/>
      <c r="K2334" s="8"/>
    </row>
    <row r="2335" spans="1:11" x14ac:dyDescent="0.25">
      <c r="A2335" s="174" t="s">
        <v>6</v>
      </c>
      <c r="B2335" s="175"/>
      <c r="C2335" s="82" t="s">
        <v>13</v>
      </c>
      <c r="D2335" s="9"/>
      <c r="E2335" s="8"/>
      <c r="G2335" s="174" t="s">
        <v>6</v>
      </c>
      <c r="H2335" s="175"/>
      <c r="I2335" s="82" t="s">
        <v>13</v>
      </c>
      <c r="J2335" s="9"/>
      <c r="K2335" s="8"/>
    </row>
    <row r="2336" spans="1:11" x14ac:dyDescent="0.25">
      <c r="A2336" s="174"/>
      <c r="B2336" s="175"/>
      <c r="C2336" s="82"/>
      <c r="D2336" s="9"/>
      <c r="E2336" s="8"/>
      <c r="G2336" s="174"/>
      <c r="H2336" s="175"/>
      <c r="I2336" s="82"/>
      <c r="J2336" s="9"/>
      <c r="K2336" s="8"/>
    </row>
    <row r="2337" spans="1:11" x14ac:dyDescent="0.25">
      <c r="A2337" s="174"/>
      <c r="B2337" s="175"/>
      <c r="C2337" s="82"/>
      <c r="D2337" s="9"/>
      <c r="E2337" s="8"/>
      <c r="G2337" s="174"/>
      <c r="H2337" s="175"/>
      <c r="I2337" s="82"/>
      <c r="J2337" s="9"/>
      <c r="K2337" s="8"/>
    </row>
    <row r="2338" spans="1:11" ht="15.75" thickBot="1" x14ac:dyDescent="0.3">
      <c r="A2338" s="163" t="s">
        <v>14</v>
      </c>
      <c r="B2338" s="164"/>
      <c r="C2338" s="164"/>
      <c r="D2338" s="164"/>
      <c r="E2338" s="165"/>
      <c r="G2338" s="163" t="s">
        <v>14</v>
      </c>
      <c r="H2338" s="164"/>
      <c r="I2338" s="164"/>
      <c r="J2338" s="164"/>
      <c r="K2338" s="165"/>
    </row>
    <row r="2339" spans="1:11" ht="21.75" customHeight="1" x14ac:dyDescent="0.25">
      <c r="A2339" s="69" t="s">
        <v>101</v>
      </c>
      <c r="B2339" s="69" t="s">
        <v>5</v>
      </c>
      <c r="C2339" s="69" t="s">
        <v>100</v>
      </c>
      <c r="D2339" s="69" t="s">
        <v>108</v>
      </c>
      <c r="E2339" s="69" t="s">
        <v>95</v>
      </c>
      <c r="G2339" s="69" t="s">
        <v>101</v>
      </c>
      <c r="H2339" s="69" t="s">
        <v>5</v>
      </c>
      <c r="I2339" s="69" t="s">
        <v>100</v>
      </c>
      <c r="J2339" s="69" t="s">
        <v>108</v>
      </c>
      <c r="K2339" s="69" t="s">
        <v>95</v>
      </c>
    </row>
    <row r="2340" spans="1:11" ht="15.75" thickBot="1" x14ac:dyDescent="0.3">
      <c r="A2340" s="70"/>
      <c r="B2340" s="70"/>
      <c r="C2340" s="70" t="e">
        <f>VLOOKUP(E2323,INVENTORY!$A$2:$N$92,7,FALSE)</f>
        <v>#N/A</v>
      </c>
      <c r="D2340" s="70" t="e">
        <f>VLOOKUP(E2323,INVENTORY!$A$2:$N$92,8,FALSE)</f>
        <v>#N/A</v>
      </c>
      <c r="E2340" s="70" t="e">
        <f>VLOOKUP(E2323,INVENTORY!$A$2:$N$92,9,FALSE)</f>
        <v>#N/A</v>
      </c>
      <c r="G2340" s="70"/>
      <c r="H2340" s="70"/>
      <c r="I2340" s="70" t="e">
        <f>VLOOKUP(K2323,INVENTORY!$A$2:$N$92,7,FALSE)</f>
        <v>#N/A</v>
      </c>
      <c r="J2340" s="70" t="e">
        <f>VLOOKUP(K2323,INVENTORY!$A$2:$N$92,8,FALSE)</f>
        <v>#N/A</v>
      </c>
      <c r="K2340" s="70" t="e">
        <f>VLOOKUP(K2323,INVENTORY!$A$2:$N$92,9,FALSE)</f>
        <v>#N/A</v>
      </c>
    </row>
    <row r="2341" spans="1:11" ht="15.75" thickBot="1" x14ac:dyDescent="0.3">
      <c r="A2341" s="6"/>
      <c r="B2341" s="5"/>
      <c r="C2341" s="5"/>
      <c r="D2341" s="5"/>
      <c r="E2341" s="7"/>
      <c r="G2341" s="6"/>
      <c r="H2341" s="5"/>
      <c r="I2341" s="5"/>
      <c r="J2341" s="5"/>
      <c r="K2341" s="7"/>
    </row>
    <row r="2342" spans="1:11" ht="18" customHeight="1" thickBot="1" x14ac:dyDescent="0.3">
      <c r="A2342" s="6" t="s">
        <v>4</v>
      </c>
      <c r="B2342" s="5"/>
      <c r="C2342" s="166" t="e">
        <f>"Function Code: "&amp;VLOOKUP(E2323,INVENTORY!$A$2:$Q$92,14,FALSE)</f>
        <v>#N/A</v>
      </c>
      <c r="D2342" s="167"/>
      <c r="E2342" s="168"/>
      <c r="G2342" s="6" t="s">
        <v>4</v>
      </c>
      <c r="H2342" s="5"/>
      <c r="I2342" s="166" t="e">
        <f>"Function Code: "&amp;VLOOKUP(K2323,INVENTORY!$A$2:$Q$92,14,FALSE)</f>
        <v>#N/A</v>
      </c>
      <c r="J2342" s="167"/>
      <c r="K2342" s="168"/>
    </row>
    <row r="2343" spans="1:11" ht="15" customHeight="1" thickBot="1" x14ac:dyDescent="0.3">
      <c r="A2343" s="6"/>
      <c r="B2343" s="5"/>
      <c r="C2343" s="169"/>
      <c r="D2343" s="170"/>
      <c r="E2343" s="171"/>
      <c r="G2343" s="6"/>
      <c r="H2343" s="5"/>
      <c r="I2343" s="169"/>
      <c r="J2343" s="170"/>
      <c r="K2343" s="171"/>
    </row>
    <row r="2344" spans="1:11" ht="15" customHeight="1" thickBot="1" x14ac:dyDescent="0.3">
      <c r="A2344" s="6"/>
      <c r="B2344" s="5"/>
      <c r="C2344" s="169" t="e">
        <f>"Cosmetic Code: "&amp;VLOOKUP(E2323,INVENTORY!$A$2:$Q$92,15,FALSE)</f>
        <v>#N/A</v>
      </c>
      <c r="D2344" s="170"/>
      <c r="E2344" s="171"/>
      <c r="G2344" s="6"/>
      <c r="H2344" s="5"/>
      <c r="I2344" s="169" t="e">
        <f>"Cosmetic Code: "&amp;VLOOKUP(K2323,INVENTORY!$A$2:$Q$92,15,FALSE)</f>
        <v>#N/A</v>
      </c>
      <c r="J2344" s="170"/>
      <c r="K2344" s="171"/>
    </row>
    <row r="2345" spans="1:11" ht="15" customHeight="1" x14ac:dyDescent="0.25">
      <c r="A2345" s="6"/>
      <c r="B2345" s="5"/>
      <c r="C2345" s="15"/>
      <c r="D2345" s="16"/>
      <c r="E2345" s="17"/>
      <c r="G2345" s="6"/>
      <c r="H2345" s="5"/>
      <c r="I2345" s="15"/>
      <c r="J2345" s="16"/>
      <c r="K2345" s="17"/>
    </row>
    <row r="2346" spans="1:11" ht="15" customHeight="1" x14ac:dyDescent="0.25">
      <c r="A2346" s="4" t="s">
        <v>3</v>
      </c>
      <c r="B2346" s="14" t="s">
        <v>2</v>
      </c>
      <c r="C2346" s="15"/>
      <c r="D2346" s="16"/>
      <c r="E2346" s="17"/>
      <c r="G2346" s="4" t="s">
        <v>3</v>
      </c>
      <c r="H2346" s="14" t="s">
        <v>2</v>
      </c>
      <c r="I2346" s="15"/>
      <c r="J2346" s="16"/>
      <c r="K2346" s="17"/>
    </row>
    <row r="2347" spans="1:11" ht="15.75" customHeight="1" thickBot="1" x14ac:dyDescent="0.3">
      <c r="A2347" s="12" t="s">
        <v>1</v>
      </c>
      <c r="B2347" s="13" t="s">
        <v>1</v>
      </c>
      <c r="C2347" s="18"/>
      <c r="D2347" s="19"/>
      <c r="E2347" s="20"/>
      <c r="G2347" s="12" t="s">
        <v>1</v>
      </c>
      <c r="H2347" s="13" t="s">
        <v>1</v>
      </c>
      <c r="I2347" s="18"/>
      <c r="J2347" s="19"/>
      <c r="K2347" s="20"/>
    </row>
    <row r="2348" spans="1:11" ht="15.75" thickBot="1" x14ac:dyDescent="0.3">
      <c r="A2348" s="3" t="s">
        <v>0</v>
      </c>
      <c r="B2348" s="2" t="s">
        <v>0</v>
      </c>
      <c r="C2348" s="1"/>
      <c r="D2348" s="172" t="s">
        <v>119</v>
      </c>
      <c r="E2348" s="173"/>
      <c r="G2348" s="3" t="s">
        <v>0</v>
      </c>
      <c r="H2348" s="2" t="s">
        <v>0</v>
      </c>
      <c r="I2348" s="1"/>
      <c r="J2348" s="172" t="s">
        <v>119</v>
      </c>
      <c r="K2348" s="173"/>
    </row>
    <row r="2349" spans="1:11" ht="47.25" customHeight="1" thickBot="1" x14ac:dyDescent="0.3"/>
    <row r="2350" spans="1:11" ht="15" customHeight="1" x14ac:dyDescent="0.25">
      <c r="A2350" s="176" t="s">
        <v>105</v>
      </c>
      <c r="B2350" s="177"/>
      <c r="C2350" s="177"/>
      <c r="D2350" s="177"/>
      <c r="E2350" s="178"/>
      <c r="G2350" s="176" t="s">
        <v>105</v>
      </c>
      <c r="H2350" s="177"/>
      <c r="I2350" s="177"/>
      <c r="J2350" s="177"/>
      <c r="K2350" s="178"/>
    </row>
    <row r="2351" spans="1:11" ht="15.75" customHeight="1" thickBot="1" x14ac:dyDescent="0.3">
      <c r="A2351" s="179"/>
      <c r="B2351" s="180"/>
      <c r="C2351" s="180"/>
      <c r="D2351" s="180"/>
      <c r="E2351" s="181"/>
      <c r="G2351" s="179"/>
      <c r="H2351" s="180"/>
      <c r="I2351" s="180"/>
      <c r="J2351" s="180"/>
      <c r="K2351" s="181"/>
    </row>
    <row r="2352" spans="1:11" ht="15.75" customHeight="1" thickBot="1" x14ac:dyDescent="0.3">
      <c r="A2352" s="11"/>
      <c r="B2352" s="10"/>
      <c r="C2352" s="10"/>
      <c r="D2352" s="33" t="s">
        <v>42</v>
      </c>
      <c r="E2352" s="42">
        <f>'Data-PULLDOWNS'!$B$3*2+E2323</f>
        <v>43</v>
      </c>
      <c r="G2352" s="11"/>
      <c r="H2352" s="10"/>
      <c r="I2352" s="10"/>
      <c r="J2352" s="33" t="s">
        <v>42</v>
      </c>
      <c r="K2352" s="42">
        <f>'Data-PULLDOWNS'!$B$3*3+E2323</f>
        <v>44</v>
      </c>
    </row>
    <row r="2353" spans="1:11" ht="19.5" customHeight="1" x14ac:dyDescent="0.25">
      <c r="A2353" s="34" t="s">
        <v>11</v>
      </c>
      <c r="B2353" s="35" t="s">
        <v>15</v>
      </c>
      <c r="C2353" s="36" t="s">
        <v>12</v>
      </c>
      <c r="D2353" s="37">
        <f ca="1">NOW()</f>
        <v>45945.548046875003</v>
      </c>
      <c r="E2353" s="38"/>
      <c r="G2353" s="34" t="s">
        <v>11</v>
      </c>
      <c r="H2353" s="35" t="s">
        <v>15</v>
      </c>
      <c r="I2353" s="36" t="s">
        <v>12</v>
      </c>
      <c r="J2353" s="37">
        <f ca="1">NOW()</f>
        <v>45945.548046875003</v>
      </c>
      <c r="K2353" s="38"/>
    </row>
    <row r="2354" spans="1:11" ht="15.95" customHeight="1" x14ac:dyDescent="0.25">
      <c r="A2354" s="34" t="s">
        <v>39</v>
      </c>
      <c r="B2354" s="35" t="s">
        <v>103</v>
      </c>
      <c r="C2354" s="39" t="s">
        <v>38</v>
      </c>
      <c r="D2354" s="40" t="e">
        <f>VLOOKUP(E2352,INVENTORY!$A$2:$N$92,10,FALSE)</f>
        <v>#N/A</v>
      </c>
      <c r="E2354" s="38"/>
      <c r="G2354" s="34" t="s">
        <v>39</v>
      </c>
      <c r="H2354" s="35" t="s">
        <v>103</v>
      </c>
      <c r="I2354" s="39" t="s">
        <v>38</v>
      </c>
      <c r="J2354" s="40" t="e">
        <f>VLOOKUP(K2352,INVENTORY!$A$2:$N$92,10,FALSE)</f>
        <v>#N/A</v>
      </c>
      <c r="K2354" s="38"/>
    </row>
    <row r="2355" spans="1:11" ht="15.95" customHeight="1" x14ac:dyDescent="0.25">
      <c r="A2355" s="34" t="str">
        <f>"Make: "</f>
        <v xml:space="preserve">Make: </v>
      </c>
      <c r="B2355" s="35" t="e">
        <f>VLOOKUP(E2352,INVENTORY!$A$2:$N$92,2,FALSE)</f>
        <v>#N/A</v>
      </c>
      <c r="C2355" s="36" t="str">
        <f>"Model: "</f>
        <v xml:space="preserve">Model: </v>
      </c>
      <c r="D2355" s="40" t="e">
        <f>VLOOKUP(E2352,INVENTORY!$A$2:$N$92,3,FALSE)</f>
        <v>#N/A</v>
      </c>
      <c r="E2355" s="38"/>
      <c r="G2355" s="34" t="str">
        <f>"Make: "</f>
        <v xml:space="preserve">Make: </v>
      </c>
      <c r="H2355" s="35" t="e">
        <f>VLOOKUP(K2352,INVENTORY!$A$2:$N$92,2,FALSE)</f>
        <v>#N/A</v>
      </c>
      <c r="I2355" s="36" t="str">
        <f>"Model: "</f>
        <v xml:space="preserve">Model: </v>
      </c>
      <c r="J2355" s="40" t="e">
        <f>VLOOKUP(K2352,INVENTORY!$A$2:$N$92,3,FALSE)</f>
        <v>#N/A</v>
      </c>
      <c r="K2355" s="38"/>
    </row>
    <row r="2356" spans="1:11" ht="15.95" customHeight="1" x14ac:dyDescent="0.25">
      <c r="A2356" s="34" t="str">
        <f>"CPU/Speed: "</f>
        <v xml:space="preserve">CPU/Speed: </v>
      </c>
      <c r="B2356" s="35" t="e">
        <f>VLOOKUP(E2352,INVENTORY!$A$2:$N$92,4,FALSE)&amp;" / "&amp;VLOOKUP(E2352,INVENTORY!$A$2:$N$92,5,FALSE)&amp;"GHz"</f>
        <v>#N/A</v>
      </c>
      <c r="C2356" s="36"/>
      <c r="D2356" s="36" t="str">
        <f>"Memory: "</f>
        <v xml:space="preserve">Memory: </v>
      </c>
      <c r="E2356" s="71" t="e">
        <f>VLOOKUP(E2352,INVENTORY!$A$2:$N$92,6,FALSE)</f>
        <v>#N/A</v>
      </c>
      <c r="G2356" s="34" t="str">
        <f>"CPU/Speed: "</f>
        <v xml:space="preserve">CPU/Speed: </v>
      </c>
      <c r="H2356" s="35" t="e">
        <f>VLOOKUP(K2352,INVENTORY!$A$2:$N$92,4,FALSE)&amp;" / "&amp;VLOOKUP(K2352,INVENTORY!$A$2:$N$92,5,FALSE)&amp;"GHz"</f>
        <v>#N/A</v>
      </c>
      <c r="I2356" s="36"/>
      <c r="J2356" s="36" t="str">
        <f>"Memory: "</f>
        <v xml:space="preserve">Memory: </v>
      </c>
      <c r="K2356" s="71" t="e">
        <f>VLOOKUP(K2352,INVENTORY!$A$2:$N$92,6,FALSE)</f>
        <v>#N/A</v>
      </c>
    </row>
    <row r="2357" spans="1:11" ht="6.95" customHeight="1" x14ac:dyDescent="0.25">
      <c r="A2357" s="6"/>
      <c r="B2357" s="5"/>
      <c r="C2357" s="5"/>
      <c r="D2357" s="5"/>
      <c r="E2357" s="7"/>
      <c r="G2357" s="6"/>
      <c r="H2357" s="5"/>
      <c r="I2357" s="5"/>
      <c r="J2357" s="5"/>
      <c r="K2357" s="7"/>
    </row>
    <row r="2358" spans="1:11" x14ac:dyDescent="0.25">
      <c r="A2358" s="182" t="s">
        <v>10</v>
      </c>
      <c r="B2358" s="183"/>
      <c r="C2358" s="83" t="s">
        <v>1</v>
      </c>
      <c r="D2358" s="83" t="s">
        <v>9</v>
      </c>
      <c r="E2358" s="68" t="s">
        <v>8</v>
      </c>
      <c r="G2358" s="182" t="s">
        <v>10</v>
      </c>
      <c r="H2358" s="183"/>
      <c r="I2358" s="83" t="s">
        <v>1</v>
      </c>
      <c r="J2358" s="83" t="s">
        <v>9</v>
      </c>
      <c r="K2358" s="68" t="s">
        <v>8</v>
      </c>
    </row>
    <row r="2359" spans="1:11" x14ac:dyDescent="0.25">
      <c r="A2359" s="174" t="s">
        <v>96</v>
      </c>
      <c r="B2359" s="175"/>
      <c r="C2359" s="82" t="s">
        <v>13</v>
      </c>
      <c r="D2359" s="9"/>
      <c r="E2359" s="8"/>
      <c r="G2359" s="174" t="s">
        <v>96</v>
      </c>
      <c r="H2359" s="175"/>
      <c r="I2359" s="82" t="s">
        <v>13</v>
      </c>
      <c r="J2359" s="9"/>
      <c r="K2359" s="8"/>
    </row>
    <row r="2360" spans="1:11" x14ac:dyDescent="0.25">
      <c r="A2360" s="174" t="s">
        <v>98</v>
      </c>
      <c r="B2360" s="175"/>
      <c r="C2360" s="82" t="s">
        <v>13</v>
      </c>
      <c r="D2360" s="9"/>
      <c r="E2360" s="8"/>
      <c r="G2360" s="174" t="s">
        <v>98</v>
      </c>
      <c r="H2360" s="175"/>
      <c r="I2360" s="82" t="s">
        <v>13</v>
      </c>
      <c r="J2360" s="9"/>
      <c r="K2360" s="8"/>
    </row>
    <row r="2361" spans="1:11" x14ac:dyDescent="0.25">
      <c r="A2361" s="174" t="s">
        <v>97</v>
      </c>
      <c r="B2361" s="175"/>
      <c r="C2361" s="82" t="s">
        <v>13</v>
      </c>
      <c r="D2361" s="9"/>
      <c r="E2361" s="8"/>
      <c r="G2361" s="174" t="s">
        <v>97</v>
      </c>
      <c r="H2361" s="175"/>
      <c r="I2361" s="82" t="s">
        <v>13</v>
      </c>
      <c r="J2361" s="9"/>
      <c r="K2361" s="8"/>
    </row>
    <row r="2362" spans="1:11" x14ac:dyDescent="0.25">
      <c r="A2362" s="174" t="s">
        <v>7</v>
      </c>
      <c r="B2362" s="175"/>
      <c r="C2362" s="82" t="s">
        <v>13</v>
      </c>
      <c r="D2362" s="9"/>
      <c r="E2362" s="8"/>
      <c r="G2362" s="174" t="s">
        <v>7</v>
      </c>
      <c r="H2362" s="175"/>
      <c r="I2362" s="82" t="s">
        <v>13</v>
      </c>
      <c r="J2362" s="9"/>
      <c r="K2362" s="8"/>
    </row>
    <row r="2363" spans="1:11" x14ac:dyDescent="0.25">
      <c r="A2363" s="174" t="s">
        <v>99</v>
      </c>
      <c r="B2363" s="175"/>
      <c r="C2363" s="82" t="s">
        <v>13</v>
      </c>
      <c r="D2363" s="9"/>
      <c r="E2363" s="8"/>
      <c r="G2363" s="174" t="s">
        <v>99</v>
      </c>
      <c r="H2363" s="175"/>
      <c r="I2363" s="82" t="s">
        <v>13</v>
      </c>
      <c r="J2363" s="9"/>
      <c r="K2363" s="8"/>
    </row>
    <row r="2364" spans="1:11" x14ac:dyDescent="0.25">
      <c r="A2364" s="174" t="s">
        <v>6</v>
      </c>
      <c r="B2364" s="175"/>
      <c r="C2364" s="82" t="s">
        <v>13</v>
      </c>
      <c r="D2364" s="9"/>
      <c r="E2364" s="8"/>
      <c r="G2364" s="174" t="s">
        <v>6</v>
      </c>
      <c r="H2364" s="175"/>
      <c r="I2364" s="82" t="s">
        <v>13</v>
      </c>
      <c r="J2364" s="9"/>
      <c r="K2364" s="8"/>
    </row>
    <row r="2365" spans="1:11" x14ac:dyDescent="0.25">
      <c r="A2365" s="174"/>
      <c r="B2365" s="175"/>
      <c r="C2365" s="82"/>
      <c r="D2365" s="9"/>
      <c r="E2365" s="8"/>
      <c r="G2365" s="174"/>
      <c r="H2365" s="175"/>
      <c r="I2365" s="82"/>
      <c r="J2365" s="9"/>
      <c r="K2365" s="8"/>
    </row>
    <row r="2366" spans="1:11" x14ac:dyDescent="0.25">
      <c r="A2366" s="174"/>
      <c r="B2366" s="175"/>
      <c r="C2366" s="82"/>
      <c r="D2366" s="9"/>
      <c r="E2366" s="8"/>
      <c r="G2366" s="174"/>
      <c r="H2366" s="175"/>
      <c r="I2366" s="82"/>
      <c r="J2366" s="9"/>
      <c r="K2366" s="8"/>
    </row>
    <row r="2367" spans="1:11" ht="15.75" thickBot="1" x14ac:dyDescent="0.3">
      <c r="A2367" s="163" t="s">
        <v>14</v>
      </c>
      <c r="B2367" s="164"/>
      <c r="C2367" s="164"/>
      <c r="D2367" s="164"/>
      <c r="E2367" s="165"/>
      <c r="G2367" s="163" t="s">
        <v>14</v>
      </c>
      <c r="H2367" s="164"/>
      <c r="I2367" s="164"/>
      <c r="J2367" s="164"/>
      <c r="K2367" s="165"/>
    </row>
    <row r="2368" spans="1:11" ht="21.75" customHeight="1" x14ac:dyDescent="0.25">
      <c r="A2368" s="69" t="s">
        <v>101</v>
      </c>
      <c r="B2368" s="69" t="s">
        <v>5</v>
      </c>
      <c r="C2368" s="69" t="s">
        <v>100</v>
      </c>
      <c r="D2368" s="69" t="s">
        <v>108</v>
      </c>
      <c r="E2368" s="69" t="s">
        <v>95</v>
      </c>
      <c r="G2368" s="69" t="s">
        <v>101</v>
      </c>
      <c r="H2368" s="69" t="s">
        <v>5</v>
      </c>
      <c r="I2368" s="69" t="s">
        <v>100</v>
      </c>
      <c r="J2368" s="69" t="s">
        <v>108</v>
      </c>
      <c r="K2368" s="69" t="s">
        <v>95</v>
      </c>
    </row>
    <row r="2369" spans="1:11" ht="15.75" thickBot="1" x14ac:dyDescent="0.3">
      <c r="A2369" s="70"/>
      <c r="B2369" s="70"/>
      <c r="C2369" s="70" t="e">
        <f>VLOOKUP(E2352,INVENTORY!$A$2:$N$92,7,FALSE)</f>
        <v>#N/A</v>
      </c>
      <c r="D2369" s="70" t="e">
        <f>VLOOKUP(E2352,INVENTORY!$A$2:$N$92,8,FALSE)</f>
        <v>#N/A</v>
      </c>
      <c r="E2369" s="70" t="e">
        <f>VLOOKUP(E2352,INVENTORY!$A$2:$N$92,9,FALSE)</f>
        <v>#N/A</v>
      </c>
      <c r="G2369" s="70"/>
      <c r="H2369" s="70"/>
      <c r="I2369" s="70" t="e">
        <f>VLOOKUP(K2352,INVENTORY!$A$2:$N$92,7,FALSE)</f>
        <v>#N/A</v>
      </c>
      <c r="J2369" s="70" t="e">
        <f>VLOOKUP(K2352,INVENTORY!$A$2:$N$92,8,FALSE)</f>
        <v>#N/A</v>
      </c>
      <c r="K2369" s="70" t="e">
        <f>VLOOKUP(K2352,INVENTORY!$A$2:$N$92,9,FALSE)</f>
        <v>#N/A</v>
      </c>
    </row>
    <row r="2370" spans="1:11" ht="15.75" thickBot="1" x14ac:dyDescent="0.3">
      <c r="A2370" s="6"/>
      <c r="B2370" s="5"/>
      <c r="C2370" s="5"/>
      <c r="D2370" s="5"/>
      <c r="E2370" s="7"/>
      <c r="G2370" s="6"/>
      <c r="H2370" s="5"/>
      <c r="I2370" s="5"/>
      <c r="J2370" s="5"/>
      <c r="K2370" s="7"/>
    </row>
    <row r="2371" spans="1:11" ht="18" customHeight="1" thickBot="1" x14ac:dyDescent="0.3">
      <c r="A2371" s="6" t="s">
        <v>4</v>
      </c>
      <c r="B2371" s="5"/>
      <c r="C2371" s="166" t="e">
        <f>"Function Code: "&amp;VLOOKUP(E2352,INVENTORY!$A$2:$Q$92,14,FALSE)</f>
        <v>#N/A</v>
      </c>
      <c r="D2371" s="167"/>
      <c r="E2371" s="168"/>
      <c r="G2371" s="6" t="s">
        <v>4</v>
      </c>
      <c r="H2371" s="5"/>
      <c r="I2371" s="166" t="e">
        <f>"Function Code: "&amp;VLOOKUP(K2352,INVENTORY!$A$2:$Q$92,14,FALSE)</f>
        <v>#N/A</v>
      </c>
      <c r="J2371" s="167"/>
      <c r="K2371" s="168"/>
    </row>
    <row r="2372" spans="1:11" ht="15" customHeight="1" thickBot="1" x14ac:dyDescent="0.3">
      <c r="A2372" s="6"/>
      <c r="B2372" s="5"/>
      <c r="C2372" s="169"/>
      <c r="D2372" s="170"/>
      <c r="E2372" s="171"/>
      <c r="G2372" s="6"/>
      <c r="H2372" s="5"/>
      <c r="I2372" s="169"/>
      <c r="J2372" s="170"/>
      <c r="K2372" s="171"/>
    </row>
    <row r="2373" spans="1:11" ht="15" customHeight="1" thickBot="1" x14ac:dyDescent="0.3">
      <c r="A2373" s="6"/>
      <c r="B2373" s="5"/>
      <c r="C2373" s="169" t="e">
        <f>"Cosmetic Code: "&amp;VLOOKUP(E2352,INVENTORY!$A$2:$Q$92,15,FALSE)</f>
        <v>#N/A</v>
      </c>
      <c r="D2373" s="170"/>
      <c r="E2373" s="171"/>
      <c r="G2373" s="6"/>
      <c r="H2373" s="5"/>
      <c r="I2373" s="169" t="e">
        <f>"Cosmetic Code: "&amp;VLOOKUP(K2352,INVENTORY!$A$2:$Q$92,15,FALSE)</f>
        <v>#N/A</v>
      </c>
      <c r="J2373" s="170"/>
      <c r="K2373" s="171"/>
    </row>
    <row r="2374" spans="1:11" ht="15" customHeight="1" x14ac:dyDescent="0.25">
      <c r="A2374" s="6"/>
      <c r="B2374" s="5"/>
      <c r="C2374" s="15"/>
      <c r="D2374" s="16"/>
      <c r="E2374" s="17"/>
      <c r="G2374" s="6"/>
      <c r="H2374" s="5"/>
      <c r="I2374" s="15"/>
      <c r="J2374" s="16"/>
      <c r="K2374" s="17"/>
    </row>
    <row r="2375" spans="1:11" ht="15" customHeight="1" x14ac:dyDescent="0.25">
      <c r="A2375" s="4" t="s">
        <v>3</v>
      </c>
      <c r="B2375" s="14" t="s">
        <v>2</v>
      </c>
      <c r="C2375" s="15"/>
      <c r="D2375" s="16"/>
      <c r="E2375" s="17"/>
      <c r="G2375" s="4" t="s">
        <v>3</v>
      </c>
      <c r="H2375" s="14" t="s">
        <v>2</v>
      </c>
      <c r="I2375" s="15"/>
      <c r="J2375" s="16"/>
      <c r="K2375" s="17"/>
    </row>
    <row r="2376" spans="1:11" ht="15.75" customHeight="1" thickBot="1" x14ac:dyDescent="0.3">
      <c r="A2376" s="12" t="s">
        <v>1</v>
      </c>
      <c r="B2376" s="13" t="s">
        <v>1</v>
      </c>
      <c r="C2376" s="18"/>
      <c r="D2376" s="19"/>
      <c r="E2376" s="20"/>
      <c r="G2376" s="12" t="s">
        <v>1</v>
      </c>
      <c r="H2376" s="13" t="s">
        <v>1</v>
      </c>
      <c r="I2376" s="18"/>
      <c r="J2376" s="19"/>
      <c r="K2376" s="20"/>
    </row>
    <row r="2377" spans="1:11" ht="15.75" thickBot="1" x14ac:dyDescent="0.3">
      <c r="A2377" s="3" t="s">
        <v>0</v>
      </c>
      <c r="B2377" s="2" t="s">
        <v>0</v>
      </c>
      <c r="C2377" s="1"/>
      <c r="D2377" s="172" t="s">
        <v>119</v>
      </c>
      <c r="E2377" s="173"/>
      <c r="G2377" s="3" t="s">
        <v>0</v>
      </c>
      <c r="H2377" s="2" t="s">
        <v>0</v>
      </c>
      <c r="I2377" s="1"/>
      <c r="J2377" s="172" t="s">
        <v>119</v>
      </c>
      <c r="K2377" s="173"/>
    </row>
    <row r="2378" spans="1:11" ht="15.75" thickBot="1" x14ac:dyDescent="0.3"/>
    <row r="2379" spans="1:11" ht="15" customHeight="1" x14ac:dyDescent="0.25">
      <c r="A2379" s="176" t="s">
        <v>105</v>
      </c>
      <c r="B2379" s="177"/>
      <c r="C2379" s="177"/>
      <c r="D2379" s="177"/>
      <c r="E2379" s="178"/>
      <c r="G2379" s="176" t="s">
        <v>105</v>
      </c>
      <c r="H2379" s="177"/>
      <c r="I2379" s="177"/>
      <c r="J2379" s="177"/>
      <c r="K2379" s="178"/>
    </row>
    <row r="2380" spans="1:11" ht="15.75" customHeight="1" thickBot="1" x14ac:dyDescent="0.3">
      <c r="A2380" s="179"/>
      <c r="B2380" s="180"/>
      <c r="C2380" s="180"/>
      <c r="D2380" s="180"/>
      <c r="E2380" s="181"/>
      <c r="G2380" s="179"/>
      <c r="H2380" s="180"/>
      <c r="I2380" s="180"/>
      <c r="J2380" s="180"/>
      <c r="K2380" s="181"/>
    </row>
    <row r="2381" spans="1:11" ht="15.75" customHeight="1" thickBot="1" x14ac:dyDescent="0.3">
      <c r="A2381" s="11"/>
      <c r="B2381" s="10"/>
      <c r="C2381" s="10"/>
      <c r="D2381" s="33" t="s">
        <v>42</v>
      </c>
      <c r="E2381" s="42">
        <f>E2323+1</f>
        <v>42</v>
      </c>
      <c r="G2381" s="11"/>
      <c r="H2381" s="10"/>
      <c r="I2381" s="10"/>
      <c r="J2381" s="33" t="s">
        <v>42</v>
      </c>
      <c r="K2381" s="42">
        <f>'Data-PULLDOWNS'!$B$3+E2381</f>
        <v>43</v>
      </c>
    </row>
    <row r="2382" spans="1:11" ht="19.5" customHeight="1" x14ac:dyDescent="0.25">
      <c r="A2382" s="34" t="s">
        <v>11</v>
      </c>
      <c r="B2382" s="35" t="s">
        <v>15</v>
      </c>
      <c r="C2382" s="36" t="s">
        <v>12</v>
      </c>
      <c r="D2382" s="37">
        <f ca="1">NOW()</f>
        <v>45945.548046875003</v>
      </c>
      <c r="E2382" s="38"/>
      <c r="G2382" s="34" t="s">
        <v>11</v>
      </c>
      <c r="H2382" s="35" t="s">
        <v>15</v>
      </c>
      <c r="I2382" s="36" t="s">
        <v>12</v>
      </c>
      <c r="J2382" s="37">
        <f ca="1">NOW()</f>
        <v>45945.548046875003</v>
      </c>
      <c r="K2382" s="38"/>
    </row>
    <row r="2383" spans="1:11" ht="15.95" customHeight="1" x14ac:dyDescent="0.25">
      <c r="A2383" s="34" t="s">
        <v>39</v>
      </c>
      <c r="B2383" s="35" t="s">
        <v>103</v>
      </c>
      <c r="C2383" s="39" t="s">
        <v>38</v>
      </c>
      <c r="D2383" s="40" t="e">
        <f>VLOOKUP(E2381,INVENTORY!$A$2:$N$92,10,FALSE)</f>
        <v>#N/A</v>
      </c>
      <c r="E2383" s="38"/>
      <c r="G2383" s="34" t="s">
        <v>39</v>
      </c>
      <c r="H2383" s="35" t="s">
        <v>103</v>
      </c>
      <c r="I2383" s="39" t="s">
        <v>38</v>
      </c>
      <c r="J2383" s="40" t="e">
        <f>VLOOKUP(K2381,INVENTORY!$A$2:$N$92,10,FALSE)</f>
        <v>#N/A</v>
      </c>
      <c r="K2383" s="38"/>
    </row>
    <row r="2384" spans="1:11" ht="15.95" customHeight="1" x14ac:dyDescent="0.25">
      <c r="A2384" s="34" t="str">
        <f>"Make: "</f>
        <v xml:space="preserve">Make: </v>
      </c>
      <c r="B2384" s="35" t="e">
        <f>VLOOKUP(E2381,INVENTORY!$A$2:$N$92,2,FALSE)</f>
        <v>#N/A</v>
      </c>
      <c r="C2384" s="36" t="str">
        <f>"Model: "</f>
        <v xml:space="preserve">Model: </v>
      </c>
      <c r="D2384" s="40" t="e">
        <f>VLOOKUP(E2381,INVENTORY!$A$2:$N$92,3,FALSE)</f>
        <v>#N/A</v>
      </c>
      <c r="E2384" s="38"/>
      <c r="G2384" s="34" t="str">
        <f>"Make: "</f>
        <v xml:space="preserve">Make: </v>
      </c>
      <c r="H2384" s="35" t="e">
        <f>VLOOKUP(K2381,INVENTORY!$A$2:$N$92,2,FALSE)</f>
        <v>#N/A</v>
      </c>
      <c r="I2384" s="36" t="str">
        <f>"Model: "</f>
        <v xml:space="preserve">Model: </v>
      </c>
      <c r="J2384" s="40" t="e">
        <f>VLOOKUP(K2381,INVENTORY!$A$2:$N$92,3,FALSE)</f>
        <v>#N/A</v>
      </c>
      <c r="K2384" s="38"/>
    </row>
    <row r="2385" spans="1:11" ht="15.95" customHeight="1" x14ac:dyDescent="0.25">
      <c r="A2385" s="34" t="str">
        <f>"CPU/Speed: "</f>
        <v xml:space="preserve">CPU/Speed: </v>
      </c>
      <c r="B2385" s="35" t="e">
        <f>VLOOKUP(E2381,INVENTORY!$A$2:$N$92,4,FALSE)&amp;" / "&amp;VLOOKUP(E2381,INVENTORY!$A$2:$N$92,5,FALSE)&amp;"GHz"</f>
        <v>#N/A</v>
      </c>
      <c r="C2385" s="36"/>
      <c r="D2385" s="36" t="str">
        <f>"Memory: "</f>
        <v xml:space="preserve">Memory: </v>
      </c>
      <c r="E2385" s="41" t="e">
        <f>VLOOKUP(E2381,INVENTORY!$A$2:$N$92,6,FALSE)</f>
        <v>#N/A</v>
      </c>
      <c r="G2385" s="34" t="str">
        <f>"CPU/Speed: "</f>
        <v xml:space="preserve">CPU/Speed: </v>
      </c>
      <c r="H2385" s="35" t="e">
        <f>VLOOKUP(K2381,INVENTORY!$A$2:$N$92,4,FALSE)&amp;" / "&amp;VLOOKUP(K2381,INVENTORY!$A$2:$N$92,5,FALSE)&amp;"GHz"</f>
        <v>#N/A</v>
      </c>
      <c r="I2385" s="36"/>
      <c r="J2385" s="36" t="str">
        <f>"Memory: "</f>
        <v xml:space="preserve">Memory: </v>
      </c>
      <c r="K2385" s="71" t="e">
        <f>VLOOKUP(K2381,INVENTORY!$A$2:$N$92,6,FALSE)</f>
        <v>#N/A</v>
      </c>
    </row>
    <row r="2386" spans="1:11" ht="6.95" customHeight="1" x14ac:dyDescent="0.25">
      <c r="A2386" s="6"/>
      <c r="B2386" s="5"/>
      <c r="C2386" s="5"/>
      <c r="D2386" s="5"/>
      <c r="E2386" s="7"/>
      <c r="G2386" s="6"/>
      <c r="H2386" s="5"/>
      <c r="I2386" s="5"/>
      <c r="J2386" s="5"/>
      <c r="K2386" s="7"/>
    </row>
    <row r="2387" spans="1:11" x14ac:dyDescent="0.25">
      <c r="A2387" s="182" t="s">
        <v>10</v>
      </c>
      <c r="B2387" s="183"/>
      <c r="C2387" s="83" t="s">
        <v>1</v>
      </c>
      <c r="D2387" s="83" t="s">
        <v>9</v>
      </c>
      <c r="E2387" s="68" t="s">
        <v>8</v>
      </c>
      <c r="G2387" s="182" t="s">
        <v>10</v>
      </c>
      <c r="H2387" s="183"/>
      <c r="I2387" s="83" t="s">
        <v>1</v>
      </c>
      <c r="J2387" s="83" t="s">
        <v>9</v>
      </c>
      <c r="K2387" s="68" t="s">
        <v>8</v>
      </c>
    </row>
    <row r="2388" spans="1:11" x14ac:dyDescent="0.25">
      <c r="A2388" s="174" t="s">
        <v>96</v>
      </c>
      <c r="B2388" s="175"/>
      <c r="C2388" s="82" t="s">
        <v>13</v>
      </c>
      <c r="D2388" s="9"/>
      <c r="E2388" s="8"/>
      <c r="G2388" s="174" t="s">
        <v>96</v>
      </c>
      <c r="H2388" s="175"/>
      <c r="I2388" s="82" t="s">
        <v>13</v>
      </c>
      <c r="J2388" s="9"/>
      <c r="K2388" s="8"/>
    </row>
    <row r="2389" spans="1:11" x14ac:dyDescent="0.25">
      <c r="A2389" s="174" t="s">
        <v>98</v>
      </c>
      <c r="B2389" s="175"/>
      <c r="C2389" s="82" t="s">
        <v>13</v>
      </c>
      <c r="D2389" s="9"/>
      <c r="E2389" s="8"/>
      <c r="G2389" s="174" t="s">
        <v>98</v>
      </c>
      <c r="H2389" s="175"/>
      <c r="I2389" s="82" t="s">
        <v>13</v>
      </c>
      <c r="J2389" s="9"/>
      <c r="K2389" s="8"/>
    </row>
    <row r="2390" spans="1:11" x14ac:dyDescent="0.25">
      <c r="A2390" s="174" t="s">
        <v>97</v>
      </c>
      <c r="B2390" s="175"/>
      <c r="C2390" s="82" t="s">
        <v>13</v>
      </c>
      <c r="D2390" s="9"/>
      <c r="E2390" s="8"/>
      <c r="G2390" s="174" t="s">
        <v>97</v>
      </c>
      <c r="H2390" s="175"/>
      <c r="I2390" s="82" t="s">
        <v>13</v>
      </c>
      <c r="J2390" s="9"/>
      <c r="K2390" s="8"/>
    </row>
    <row r="2391" spans="1:11" x14ac:dyDescent="0.25">
      <c r="A2391" s="174" t="s">
        <v>7</v>
      </c>
      <c r="B2391" s="175"/>
      <c r="C2391" s="82" t="s">
        <v>13</v>
      </c>
      <c r="D2391" s="9"/>
      <c r="E2391" s="8"/>
      <c r="G2391" s="174" t="s">
        <v>7</v>
      </c>
      <c r="H2391" s="175"/>
      <c r="I2391" s="82" t="s">
        <v>13</v>
      </c>
      <c r="J2391" s="9"/>
      <c r="K2391" s="8"/>
    </row>
    <row r="2392" spans="1:11" x14ac:dyDescent="0.25">
      <c r="A2392" s="174" t="s">
        <v>99</v>
      </c>
      <c r="B2392" s="175"/>
      <c r="C2392" s="82" t="s">
        <v>13</v>
      </c>
      <c r="D2392" s="9"/>
      <c r="E2392" s="8"/>
      <c r="G2392" s="174" t="s">
        <v>99</v>
      </c>
      <c r="H2392" s="175"/>
      <c r="I2392" s="82" t="s">
        <v>13</v>
      </c>
      <c r="J2392" s="9"/>
      <c r="K2392" s="8"/>
    </row>
    <row r="2393" spans="1:11" x14ac:dyDescent="0.25">
      <c r="A2393" s="174" t="s">
        <v>6</v>
      </c>
      <c r="B2393" s="175"/>
      <c r="C2393" s="82" t="s">
        <v>13</v>
      </c>
      <c r="D2393" s="9"/>
      <c r="E2393" s="8"/>
      <c r="G2393" s="174" t="s">
        <v>6</v>
      </c>
      <c r="H2393" s="175"/>
      <c r="I2393" s="82" t="s">
        <v>13</v>
      </c>
      <c r="J2393" s="9"/>
      <c r="K2393" s="8"/>
    </row>
    <row r="2394" spans="1:11" x14ac:dyDescent="0.25">
      <c r="A2394" s="174"/>
      <c r="B2394" s="175"/>
      <c r="C2394" s="82"/>
      <c r="D2394" s="9"/>
      <c r="E2394" s="8"/>
      <c r="G2394" s="174"/>
      <c r="H2394" s="175"/>
      <c r="I2394" s="82"/>
      <c r="J2394" s="9"/>
      <c r="K2394" s="8"/>
    </row>
    <row r="2395" spans="1:11" x14ac:dyDescent="0.25">
      <c r="A2395" s="174"/>
      <c r="B2395" s="175"/>
      <c r="C2395" s="82"/>
      <c r="D2395" s="9"/>
      <c r="E2395" s="8"/>
      <c r="G2395" s="174"/>
      <c r="H2395" s="175"/>
      <c r="I2395" s="82"/>
      <c r="J2395" s="9"/>
      <c r="K2395" s="8"/>
    </row>
    <row r="2396" spans="1:11" ht="15.75" thickBot="1" x14ac:dyDescent="0.3">
      <c r="A2396" s="163" t="s">
        <v>14</v>
      </c>
      <c r="B2396" s="164"/>
      <c r="C2396" s="164"/>
      <c r="D2396" s="164"/>
      <c r="E2396" s="165"/>
      <c r="G2396" s="163" t="s">
        <v>14</v>
      </c>
      <c r="H2396" s="164"/>
      <c r="I2396" s="164"/>
      <c r="J2396" s="164"/>
      <c r="K2396" s="165"/>
    </row>
    <row r="2397" spans="1:11" ht="21.75" customHeight="1" x14ac:dyDescent="0.25">
      <c r="A2397" s="69" t="s">
        <v>101</v>
      </c>
      <c r="B2397" s="69" t="s">
        <v>5</v>
      </c>
      <c r="C2397" s="69" t="s">
        <v>100</v>
      </c>
      <c r="D2397" s="69" t="s">
        <v>108</v>
      </c>
      <c r="E2397" s="69" t="s">
        <v>95</v>
      </c>
      <c r="G2397" s="69" t="s">
        <v>101</v>
      </c>
      <c r="H2397" s="69" t="s">
        <v>5</v>
      </c>
      <c r="I2397" s="69" t="s">
        <v>100</v>
      </c>
      <c r="J2397" s="69" t="s">
        <v>108</v>
      </c>
      <c r="K2397" s="69" t="s">
        <v>95</v>
      </c>
    </row>
    <row r="2398" spans="1:11" ht="15.75" thickBot="1" x14ac:dyDescent="0.3">
      <c r="A2398" s="70"/>
      <c r="B2398" s="70"/>
      <c r="C2398" s="70" t="e">
        <f>VLOOKUP(E2381,INVENTORY!$A$2:$N$92,7,FALSE)</f>
        <v>#N/A</v>
      </c>
      <c r="D2398" s="70" t="e">
        <f>VLOOKUP(E2381,INVENTORY!$A$2:$N$92,8,FALSE)</f>
        <v>#N/A</v>
      </c>
      <c r="E2398" s="70" t="e">
        <f>VLOOKUP(E2381,INVENTORY!$A$2:$N$92,9,FALSE)</f>
        <v>#N/A</v>
      </c>
      <c r="G2398" s="70"/>
      <c r="H2398" s="70"/>
      <c r="I2398" s="70" t="e">
        <f>VLOOKUP(K2381,INVENTORY!$A$2:$N$92,7,FALSE)</f>
        <v>#N/A</v>
      </c>
      <c r="J2398" s="70" t="e">
        <f>VLOOKUP(K2381,INVENTORY!$A$2:$N$92,8,FALSE)</f>
        <v>#N/A</v>
      </c>
      <c r="K2398" s="70" t="e">
        <f>VLOOKUP(K2381,INVENTORY!$A$2:$N$92,9,FALSE)</f>
        <v>#N/A</v>
      </c>
    </row>
    <row r="2399" spans="1:11" ht="15.75" thickBot="1" x14ac:dyDescent="0.3">
      <c r="A2399" s="6"/>
      <c r="B2399" s="5"/>
      <c r="C2399" s="5"/>
      <c r="D2399" s="5"/>
      <c r="E2399" s="7"/>
      <c r="G2399" s="6"/>
      <c r="H2399" s="5"/>
      <c r="I2399" s="5"/>
      <c r="J2399" s="5"/>
      <c r="K2399" s="7"/>
    </row>
    <row r="2400" spans="1:11" ht="18" customHeight="1" thickBot="1" x14ac:dyDescent="0.3">
      <c r="A2400" s="6" t="s">
        <v>4</v>
      </c>
      <c r="B2400" s="5"/>
      <c r="C2400" s="166" t="e">
        <f>"Function Code: "&amp;VLOOKUP(E2381,INVENTORY!$A$2:$Q$92,14,FALSE)</f>
        <v>#N/A</v>
      </c>
      <c r="D2400" s="167"/>
      <c r="E2400" s="168"/>
      <c r="G2400" s="6" t="s">
        <v>4</v>
      </c>
      <c r="H2400" s="5"/>
      <c r="I2400" s="166" t="e">
        <f>"Function Code: "&amp;VLOOKUP(K2381,INVENTORY!$A$2:$Q$92,14,FALSE)</f>
        <v>#N/A</v>
      </c>
      <c r="J2400" s="167"/>
      <c r="K2400" s="168"/>
    </row>
    <row r="2401" spans="1:11" ht="15" customHeight="1" thickBot="1" x14ac:dyDescent="0.3">
      <c r="A2401" s="6"/>
      <c r="B2401" s="5"/>
      <c r="C2401" s="169"/>
      <c r="D2401" s="170"/>
      <c r="E2401" s="171"/>
      <c r="G2401" s="6"/>
      <c r="H2401" s="5"/>
      <c r="I2401" s="169"/>
      <c r="J2401" s="170"/>
      <c r="K2401" s="171"/>
    </row>
    <row r="2402" spans="1:11" ht="15" customHeight="1" thickBot="1" x14ac:dyDescent="0.3">
      <c r="A2402" s="6"/>
      <c r="B2402" s="5"/>
      <c r="C2402" s="169" t="e">
        <f>"Cosmetic Code: "&amp;VLOOKUP(E2381,INVENTORY!$A$2:$Q$92,15,FALSE)</f>
        <v>#N/A</v>
      </c>
      <c r="D2402" s="170"/>
      <c r="E2402" s="171"/>
      <c r="G2402" s="6"/>
      <c r="H2402" s="5"/>
      <c r="I2402" s="169" t="e">
        <f>"Cosmetic Code: "&amp;VLOOKUP(K2381,INVENTORY!$A$2:$Q$92,15,FALSE)</f>
        <v>#N/A</v>
      </c>
      <c r="J2402" s="170"/>
      <c r="K2402" s="171"/>
    </row>
    <row r="2403" spans="1:11" ht="15" customHeight="1" x14ac:dyDescent="0.25">
      <c r="A2403" s="6"/>
      <c r="B2403" s="5"/>
      <c r="C2403" s="15"/>
      <c r="D2403" s="16"/>
      <c r="E2403" s="17"/>
      <c r="G2403" s="6"/>
      <c r="H2403" s="5"/>
      <c r="I2403" s="15"/>
      <c r="J2403" s="16"/>
      <c r="K2403" s="17"/>
    </row>
    <row r="2404" spans="1:11" ht="15" customHeight="1" x14ac:dyDescent="0.25">
      <c r="A2404" s="4" t="s">
        <v>3</v>
      </c>
      <c r="B2404" s="14" t="s">
        <v>2</v>
      </c>
      <c r="C2404" s="15"/>
      <c r="D2404" s="16"/>
      <c r="E2404" s="17"/>
      <c r="G2404" s="4" t="s">
        <v>3</v>
      </c>
      <c r="H2404" s="14" t="s">
        <v>2</v>
      </c>
      <c r="I2404" s="15"/>
      <c r="J2404" s="16"/>
      <c r="K2404" s="17"/>
    </row>
    <row r="2405" spans="1:11" ht="15.75" customHeight="1" thickBot="1" x14ac:dyDescent="0.3">
      <c r="A2405" s="12" t="s">
        <v>1</v>
      </c>
      <c r="B2405" s="13" t="s">
        <v>1</v>
      </c>
      <c r="C2405" s="18"/>
      <c r="D2405" s="19"/>
      <c r="E2405" s="20"/>
      <c r="G2405" s="12" t="s">
        <v>1</v>
      </c>
      <c r="H2405" s="13" t="s">
        <v>1</v>
      </c>
      <c r="I2405" s="18"/>
      <c r="J2405" s="19"/>
      <c r="K2405" s="20"/>
    </row>
    <row r="2406" spans="1:11" ht="15.75" thickBot="1" x14ac:dyDescent="0.3">
      <c r="A2406" s="3" t="s">
        <v>0</v>
      </c>
      <c r="B2406" s="2" t="s">
        <v>0</v>
      </c>
      <c r="C2406" s="1"/>
      <c r="D2406" s="172" t="s">
        <v>119</v>
      </c>
      <c r="E2406" s="173"/>
      <c r="G2406" s="3" t="s">
        <v>0</v>
      </c>
      <c r="H2406" s="2" t="s">
        <v>0</v>
      </c>
      <c r="I2406" s="1"/>
      <c r="J2406" s="172" t="s">
        <v>119</v>
      </c>
      <c r="K2406" s="173"/>
    </row>
    <row r="2407" spans="1:11" ht="47.25" customHeight="1" thickBot="1" x14ac:dyDescent="0.3"/>
    <row r="2408" spans="1:11" ht="15" customHeight="1" x14ac:dyDescent="0.25">
      <c r="A2408" s="176" t="s">
        <v>105</v>
      </c>
      <c r="B2408" s="177"/>
      <c r="C2408" s="177"/>
      <c r="D2408" s="177"/>
      <c r="E2408" s="178"/>
      <c r="G2408" s="176" t="s">
        <v>105</v>
      </c>
      <c r="H2408" s="177"/>
      <c r="I2408" s="177"/>
      <c r="J2408" s="177"/>
      <c r="K2408" s="178"/>
    </row>
    <row r="2409" spans="1:11" ht="15.75" customHeight="1" thickBot="1" x14ac:dyDescent="0.3">
      <c r="A2409" s="179"/>
      <c r="B2409" s="180"/>
      <c r="C2409" s="180"/>
      <c r="D2409" s="180"/>
      <c r="E2409" s="181"/>
      <c r="G2409" s="179"/>
      <c r="H2409" s="180"/>
      <c r="I2409" s="180"/>
      <c r="J2409" s="180"/>
      <c r="K2409" s="181"/>
    </row>
    <row r="2410" spans="1:11" ht="15.75" customHeight="1" thickBot="1" x14ac:dyDescent="0.3">
      <c r="A2410" s="11"/>
      <c r="B2410" s="10"/>
      <c r="C2410" s="10"/>
      <c r="D2410" s="33" t="s">
        <v>42</v>
      </c>
      <c r="E2410" s="42">
        <f>'Data-PULLDOWNS'!$B$3*2+E2381</f>
        <v>44</v>
      </c>
      <c r="G2410" s="11"/>
      <c r="H2410" s="10"/>
      <c r="I2410" s="10"/>
      <c r="J2410" s="33" t="s">
        <v>42</v>
      </c>
      <c r="K2410" s="42">
        <f>'Data-PULLDOWNS'!$B$3*3+E2381</f>
        <v>45</v>
      </c>
    </row>
    <row r="2411" spans="1:11" ht="19.5" customHeight="1" x14ac:dyDescent="0.25">
      <c r="A2411" s="34" t="s">
        <v>11</v>
      </c>
      <c r="B2411" s="35" t="s">
        <v>15</v>
      </c>
      <c r="C2411" s="36" t="s">
        <v>12</v>
      </c>
      <c r="D2411" s="37">
        <f ca="1">NOW()</f>
        <v>45945.548046875003</v>
      </c>
      <c r="E2411" s="38"/>
      <c r="G2411" s="34" t="s">
        <v>11</v>
      </c>
      <c r="H2411" s="35" t="s">
        <v>15</v>
      </c>
      <c r="I2411" s="36" t="s">
        <v>12</v>
      </c>
      <c r="J2411" s="37">
        <f ca="1">NOW()</f>
        <v>45945.548046875003</v>
      </c>
      <c r="K2411" s="38"/>
    </row>
    <row r="2412" spans="1:11" ht="15.95" customHeight="1" x14ac:dyDescent="0.25">
      <c r="A2412" s="34" t="s">
        <v>39</v>
      </c>
      <c r="B2412" s="35" t="s">
        <v>103</v>
      </c>
      <c r="C2412" s="39" t="s">
        <v>38</v>
      </c>
      <c r="D2412" s="40" t="e">
        <f>VLOOKUP(E2410,INVENTORY!$A$2:$N$92,10,FALSE)</f>
        <v>#N/A</v>
      </c>
      <c r="E2412" s="38"/>
      <c r="G2412" s="34" t="s">
        <v>39</v>
      </c>
      <c r="H2412" s="35" t="s">
        <v>103</v>
      </c>
      <c r="I2412" s="39" t="s">
        <v>38</v>
      </c>
      <c r="J2412" s="40" t="e">
        <f>VLOOKUP(K2410,INVENTORY!$A$2:$N$92,10,FALSE)</f>
        <v>#N/A</v>
      </c>
      <c r="K2412" s="38"/>
    </row>
    <row r="2413" spans="1:11" ht="15.95" customHeight="1" x14ac:dyDescent="0.25">
      <c r="A2413" s="34" t="str">
        <f>"Make: "</f>
        <v xml:space="preserve">Make: </v>
      </c>
      <c r="B2413" s="35" t="e">
        <f>VLOOKUP(E2410,INVENTORY!$A$2:$N$92,2,FALSE)</f>
        <v>#N/A</v>
      </c>
      <c r="C2413" s="36" t="str">
        <f>"Model: "</f>
        <v xml:space="preserve">Model: </v>
      </c>
      <c r="D2413" s="40" t="e">
        <f>VLOOKUP(E2410,INVENTORY!$A$2:$N$92,3,FALSE)</f>
        <v>#N/A</v>
      </c>
      <c r="E2413" s="38"/>
      <c r="G2413" s="34" t="str">
        <f>"Make: "</f>
        <v xml:space="preserve">Make: </v>
      </c>
      <c r="H2413" s="35" t="e">
        <f>VLOOKUP(K2410,INVENTORY!$A$2:$N$92,2,FALSE)</f>
        <v>#N/A</v>
      </c>
      <c r="I2413" s="36" t="str">
        <f>"Model: "</f>
        <v xml:space="preserve">Model: </v>
      </c>
      <c r="J2413" s="40" t="e">
        <f>VLOOKUP(K2410,INVENTORY!$A$2:$N$92,3,FALSE)</f>
        <v>#N/A</v>
      </c>
      <c r="K2413" s="38"/>
    </row>
    <row r="2414" spans="1:11" ht="15.95" customHeight="1" x14ac:dyDescent="0.25">
      <c r="A2414" s="34" t="str">
        <f>"CPU/Speed: "</f>
        <v xml:space="preserve">CPU/Speed: </v>
      </c>
      <c r="B2414" s="35" t="e">
        <f>VLOOKUP(E2410,INVENTORY!$A$2:$N$92,4,FALSE)&amp;" / "&amp;VLOOKUP(E2410,INVENTORY!$A$2:$N$92,5,FALSE)&amp;"GHz"</f>
        <v>#N/A</v>
      </c>
      <c r="C2414" s="36"/>
      <c r="D2414" s="36" t="str">
        <f>"Memory: "</f>
        <v xml:space="preserve">Memory: </v>
      </c>
      <c r="E2414" s="71" t="e">
        <f>VLOOKUP(E2410,INVENTORY!$A$2:$N$92,6,FALSE)</f>
        <v>#N/A</v>
      </c>
      <c r="G2414" s="34" t="str">
        <f>"CPU/Speed: "</f>
        <v xml:space="preserve">CPU/Speed: </v>
      </c>
      <c r="H2414" s="35" t="e">
        <f>VLOOKUP(K2410,INVENTORY!$A$2:$N$92,4,FALSE)&amp;" / "&amp;VLOOKUP(K2410,INVENTORY!$A$2:$N$92,5,FALSE)&amp;"GHz"</f>
        <v>#N/A</v>
      </c>
      <c r="I2414" s="36"/>
      <c r="J2414" s="36" t="str">
        <f>"Memory: "</f>
        <v xml:space="preserve">Memory: </v>
      </c>
      <c r="K2414" s="71" t="e">
        <f>VLOOKUP(K2410,INVENTORY!$A$2:$N$92,6,FALSE)</f>
        <v>#N/A</v>
      </c>
    </row>
    <row r="2415" spans="1:11" ht="6.95" customHeight="1" x14ac:dyDescent="0.25">
      <c r="A2415" s="6"/>
      <c r="B2415" s="5"/>
      <c r="C2415" s="5"/>
      <c r="D2415" s="5"/>
      <c r="E2415" s="7"/>
      <c r="G2415" s="6"/>
      <c r="H2415" s="5"/>
      <c r="I2415" s="5"/>
      <c r="J2415" s="5"/>
      <c r="K2415" s="7"/>
    </row>
    <row r="2416" spans="1:11" x14ac:dyDescent="0.25">
      <c r="A2416" s="182" t="s">
        <v>10</v>
      </c>
      <c r="B2416" s="183"/>
      <c r="C2416" s="83" t="s">
        <v>1</v>
      </c>
      <c r="D2416" s="83" t="s">
        <v>9</v>
      </c>
      <c r="E2416" s="68" t="s">
        <v>8</v>
      </c>
      <c r="G2416" s="182" t="s">
        <v>10</v>
      </c>
      <c r="H2416" s="183"/>
      <c r="I2416" s="83" t="s">
        <v>1</v>
      </c>
      <c r="J2416" s="83" t="s">
        <v>9</v>
      </c>
      <c r="K2416" s="68" t="s">
        <v>8</v>
      </c>
    </row>
    <row r="2417" spans="1:11" x14ac:dyDescent="0.25">
      <c r="A2417" s="174" t="s">
        <v>96</v>
      </c>
      <c r="B2417" s="175"/>
      <c r="C2417" s="82" t="s">
        <v>13</v>
      </c>
      <c r="D2417" s="9"/>
      <c r="E2417" s="8"/>
      <c r="G2417" s="174" t="s">
        <v>96</v>
      </c>
      <c r="H2417" s="175"/>
      <c r="I2417" s="82" t="s">
        <v>13</v>
      </c>
      <c r="J2417" s="9"/>
      <c r="K2417" s="8"/>
    </row>
    <row r="2418" spans="1:11" x14ac:dyDescent="0.25">
      <c r="A2418" s="174" t="s">
        <v>98</v>
      </c>
      <c r="B2418" s="175"/>
      <c r="C2418" s="82" t="s">
        <v>13</v>
      </c>
      <c r="D2418" s="9"/>
      <c r="E2418" s="8"/>
      <c r="G2418" s="174" t="s">
        <v>98</v>
      </c>
      <c r="H2418" s="175"/>
      <c r="I2418" s="82" t="s">
        <v>13</v>
      </c>
      <c r="J2418" s="9"/>
      <c r="K2418" s="8"/>
    </row>
    <row r="2419" spans="1:11" x14ac:dyDescent="0.25">
      <c r="A2419" s="174" t="s">
        <v>97</v>
      </c>
      <c r="B2419" s="175"/>
      <c r="C2419" s="82" t="s">
        <v>13</v>
      </c>
      <c r="D2419" s="9"/>
      <c r="E2419" s="8"/>
      <c r="G2419" s="174" t="s">
        <v>97</v>
      </c>
      <c r="H2419" s="175"/>
      <c r="I2419" s="82" t="s">
        <v>13</v>
      </c>
      <c r="J2419" s="9"/>
      <c r="K2419" s="8"/>
    </row>
    <row r="2420" spans="1:11" x14ac:dyDescent="0.25">
      <c r="A2420" s="174" t="s">
        <v>7</v>
      </c>
      <c r="B2420" s="175"/>
      <c r="C2420" s="82" t="s">
        <v>13</v>
      </c>
      <c r="D2420" s="9"/>
      <c r="E2420" s="8"/>
      <c r="G2420" s="174" t="s">
        <v>7</v>
      </c>
      <c r="H2420" s="175"/>
      <c r="I2420" s="82" t="s">
        <v>13</v>
      </c>
      <c r="J2420" s="9"/>
      <c r="K2420" s="8"/>
    </row>
    <row r="2421" spans="1:11" x14ac:dyDescent="0.25">
      <c r="A2421" s="174" t="s">
        <v>99</v>
      </c>
      <c r="B2421" s="175"/>
      <c r="C2421" s="82" t="s">
        <v>13</v>
      </c>
      <c r="D2421" s="9"/>
      <c r="E2421" s="8"/>
      <c r="G2421" s="174" t="s">
        <v>99</v>
      </c>
      <c r="H2421" s="175"/>
      <c r="I2421" s="82" t="s">
        <v>13</v>
      </c>
      <c r="J2421" s="9"/>
      <c r="K2421" s="8"/>
    </row>
    <row r="2422" spans="1:11" x14ac:dyDescent="0.25">
      <c r="A2422" s="174" t="s">
        <v>6</v>
      </c>
      <c r="B2422" s="175"/>
      <c r="C2422" s="82" t="s">
        <v>13</v>
      </c>
      <c r="D2422" s="9"/>
      <c r="E2422" s="8"/>
      <c r="G2422" s="174" t="s">
        <v>6</v>
      </c>
      <c r="H2422" s="175"/>
      <c r="I2422" s="82" t="s">
        <v>13</v>
      </c>
      <c r="J2422" s="9"/>
      <c r="K2422" s="8"/>
    </row>
    <row r="2423" spans="1:11" x14ac:dyDescent="0.25">
      <c r="A2423" s="174"/>
      <c r="B2423" s="175"/>
      <c r="C2423" s="82"/>
      <c r="D2423" s="9"/>
      <c r="E2423" s="8"/>
      <c r="G2423" s="174"/>
      <c r="H2423" s="175"/>
      <c r="I2423" s="82"/>
      <c r="J2423" s="9"/>
      <c r="K2423" s="8"/>
    </row>
    <row r="2424" spans="1:11" x14ac:dyDescent="0.25">
      <c r="A2424" s="174"/>
      <c r="B2424" s="175"/>
      <c r="C2424" s="82"/>
      <c r="D2424" s="9"/>
      <c r="E2424" s="8"/>
      <c r="G2424" s="174"/>
      <c r="H2424" s="175"/>
      <c r="I2424" s="82"/>
      <c r="J2424" s="9"/>
      <c r="K2424" s="8"/>
    </row>
    <row r="2425" spans="1:11" ht="15.75" thickBot="1" x14ac:dyDescent="0.3">
      <c r="A2425" s="163" t="s">
        <v>14</v>
      </c>
      <c r="B2425" s="164"/>
      <c r="C2425" s="164"/>
      <c r="D2425" s="164"/>
      <c r="E2425" s="165"/>
      <c r="G2425" s="163" t="s">
        <v>14</v>
      </c>
      <c r="H2425" s="164"/>
      <c r="I2425" s="164"/>
      <c r="J2425" s="164"/>
      <c r="K2425" s="165"/>
    </row>
    <row r="2426" spans="1:11" ht="21.75" customHeight="1" x14ac:dyDescent="0.25">
      <c r="A2426" s="69" t="s">
        <v>101</v>
      </c>
      <c r="B2426" s="69" t="s">
        <v>5</v>
      </c>
      <c r="C2426" s="69" t="s">
        <v>100</v>
      </c>
      <c r="D2426" s="69" t="s">
        <v>108</v>
      </c>
      <c r="E2426" s="69" t="s">
        <v>95</v>
      </c>
      <c r="G2426" s="69" t="s">
        <v>101</v>
      </c>
      <c r="H2426" s="69" t="s">
        <v>5</v>
      </c>
      <c r="I2426" s="69" t="s">
        <v>100</v>
      </c>
      <c r="J2426" s="69" t="s">
        <v>108</v>
      </c>
      <c r="K2426" s="69" t="s">
        <v>95</v>
      </c>
    </row>
    <row r="2427" spans="1:11" ht="15.75" thickBot="1" x14ac:dyDescent="0.3">
      <c r="A2427" s="70"/>
      <c r="B2427" s="70"/>
      <c r="C2427" s="70" t="e">
        <f>VLOOKUP(E2410,INVENTORY!$A$2:$N$92,7,FALSE)</f>
        <v>#N/A</v>
      </c>
      <c r="D2427" s="70" t="e">
        <f>VLOOKUP(E2410,INVENTORY!$A$2:$N$92,8,FALSE)</f>
        <v>#N/A</v>
      </c>
      <c r="E2427" s="70" t="e">
        <f>VLOOKUP(E2410,INVENTORY!$A$2:$N$92,9,FALSE)</f>
        <v>#N/A</v>
      </c>
      <c r="G2427" s="70"/>
      <c r="H2427" s="70"/>
      <c r="I2427" s="70" t="e">
        <f>VLOOKUP(K2410,INVENTORY!$A$2:$N$92,7,FALSE)</f>
        <v>#N/A</v>
      </c>
      <c r="J2427" s="70" t="e">
        <f>VLOOKUP(K2410,INVENTORY!$A$2:$N$92,8,FALSE)</f>
        <v>#N/A</v>
      </c>
      <c r="K2427" s="70" t="e">
        <f>VLOOKUP(K2410,INVENTORY!$A$2:$N$92,9,FALSE)</f>
        <v>#N/A</v>
      </c>
    </row>
    <row r="2428" spans="1:11" ht="15.75" thickBot="1" x14ac:dyDescent="0.3">
      <c r="A2428" s="6"/>
      <c r="B2428" s="5"/>
      <c r="C2428" s="5"/>
      <c r="D2428" s="5"/>
      <c r="E2428" s="7"/>
      <c r="G2428" s="6"/>
      <c r="H2428" s="5"/>
      <c r="I2428" s="5"/>
      <c r="J2428" s="5"/>
      <c r="K2428" s="7"/>
    </row>
    <row r="2429" spans="1:11" ht="18" customHeight="1" thickBot="1" x14ac:dyDescent="0.3">
      <c r="A2429" s="6" t="s">
        <v>4</v>
      </c>
      <c r="B2429" s="5"/>
      <c r="C2429" s="166" t="e">
        <f>"Function Code: "&amp;VLOOKUP(E2410,INVENTORY!$A$2:$Q$92,14,FALSE)</f>
        <v>#N/A</v>
      </c>
      <c r="D2429" s="167"/>
      <c r="E2429" s="168"/>
      <c r="G2429" s="6" t="s">
        <v>4</v>
      </c>
      <c r="H2429" s="5"/>
      <c r="I2429" s="166" t="e">
        <f>"Function Code: "&amp;VLOOKUP(K2410,INVENTORY!$A$2:$Q$92,14,FALSE)</f>
        <v>#N/A</v>
      </c>
      <c r="J2429" s="167"/>
      <c r="K2429" s="168"/>
    </row>
    <row r="2430" spans="1:11" ht="15" customHeight="1" thickBot="1" x14ac:dyDescent="0.3">
      <c r="A2430" s="6"/>
      <c r="B2430" s="5"/>
      <c r="C2430" s="169"/>
      <c r="D2430" s="170"/>
      <c r="E2430" s="171"/>
      <c r="G2430" s="6"/>
      <c r="H2430" s="5"/>
      <c r="I2430" s="169"/>
      <c r="J2430" s="170"/>
      <c r="K2430" s="171"/>
    </row>
    <row r="2431" spans="1:11" ht="15" customHeight="1" thickBot="1" x14ac:dyDescent="0.3">
      <c r="A2431" s="6"/>
      <c r="B2431" s="5"/>
      <c r="C2431" s="169" t="e">
        <f>"Cosmetic Code: "&amp;VLOOKUP(E2410,INVENTORY!$A$2:$Q$92,15,FALSE)</f>
        <v>#N/A</v>
      </c>
      <c r="D2431" s="170"/>
      <c r="E2431" s="171"/>
      <c r="G2431" s="6"/>
      <c r="H2431" s="5"/>
      <c r="I2431" s="169" t="e">
        <f>"Cosmetic Code: "&amp;VLOOKUP(K2410,INVENTORY!$A$2:$Q$92,15,FALSE)</f>
        <v>#N/A</v>
      </c>
      <c r="J2431" s="170"/>
      <c r="K2431" s="171"/>
    </row>
    <row r="2432" spans="1:11" ht="15" customHeight="1" x14ac:dyDescent="0.25">
      <c r="A2432" s="6"/>
      <c r="B2432" s="5"/>
      <c r="C2432" s="15"/>
      <c r="D2432" s="16"/>
      <c r="E2432" s="17"/>
      <c r="G2432" s="6"/>
      <c r="H2432" s="5"/>
      <c r="I2432" s="15"/>
      <c r="J2432" s="16"/>
      <c r="K2432" s="17"/>
    </row>
    <row r="2433" spans="1:11" ht="15" customHeight="1" x14ac:dyDescent="0.25">
      <c r="A2433" s="4" t="s">
        <v>3</v>
      </c>
      <c r="B2433" s="14" t="s">
        <v>2</v>
      </c>
      <c r="C2433" s="15"/>
      <c r="D2433" s="16"/>
      <c r="E2433" s="17"/>
      <c r="G2433" s="4" t="s">
        <v>3</v>
      </c>
      <c r="H2433" s="14" t="s">
        <v>2</v>
      </c>
      <c r="I2433" s="15"/>
      <c r="J2433" s="16"/>
      <c r="K2433" s="17"/>
    </row>
    <row r="2434" spans="1:11" ht="15.75" customHeight="1" thickBot="1" x14ac:dyDescent="0.3">
      <c r="A2434" s="12" t="s">
        <v>1</v>
      </c>
      <c r="B2434" s="13" t="s">
        <v>1</v>
      </c>
      <c r="C2434" s="18"/>
      <c r="D2434" s="19"/>
      <c r="E2434" s="20"/>
      <c r="G2434" s="12" t="s">
        <v>1</v>
      </c>
      <c r="H2434" s="13" t="s">
        <v>1</v>
      </c>
      <c r="I2434" s="18"/>
      <c r="J2434" s="19"/>
      <c r="K2434" s="20"/>
    </row>
    <row r="2435" spans="1:11" ht="15.75" thickBot="1" x14ac:dyDescent="0.3">
      <c r="A2435" s="3" t="s">
        <v>0</v>
      </c>
      <c r="B2435" s="2" t="s">
        <v>0</v>
      </c>
      <c r="C2435" s="1"/>
      <c r="D2435" s="172" t="s">
        <v>119</v>
      </c>
      <c r="E2435" s="173"/>
      <c r="G2435" s="3" t="s">
        <v>0</v>
      </c>
      <c r="H2435" s="2" t="s">
        <v>0</v>
      </c>
      <c r="I2435" s="1"/>
      <c r="J2435" s="172" t="s">
        <v>119</v>
      </c>
      <c r="K2435" s="173"/>
    </row>
    <row r="2436" spans="1:11" ht="15.75" thickBot="1" x14ac:dyDescent="0.3"/>
    <row r="2437" spans="1:11" ht="15" customHeight="1" x14ac:dyDescent="0.25">
      <c r="A2437" s="176" t="s">
        <v>105</v>
      </c>
      <c r="B2437" s="177"/>
      <c r="C2437" s="177"/>
      <c r="D2437" s="177"/>
      <c r="E2437" s="178"/>
      <c r="G2437" s="176" t="s">
        <v>105</v>
      </c>
      <c r="H2437" s="177"/>
      <c r="I2437" s="177"/>
      <c r="J2437" s="177"/>
      <c r="K2437" s="178"/>
    </row>
    <row r="2438" spans="1:11" ht="15.75" customHeight="1" thickBot="1" x14ac:dyDescent="0.3">
      <c r="A2438" s="179"/>
      <c r="B2438" s="180"/>
      <c r="C2438" s="180"/>
      <c r="D2438" s="180"/>
      <c r="E2438" s="181"/>
      <c r="G2438" s="179"/>
      <c r="H2438" s="180"/>
      <c r="I2438" s="180"/>
      <c r="J2438" s="180"/>
      <c r="K2438" s="181"/>
    </row>
    <row r="2439" spans="1:11" ht="15.75" customHeight="1" thickBot="1" x14ac:dyDescent="0.3">
      <c r="A2439" s="11"/>
      <c r="B2439" s="10"/>
      <c r="C2439" s="10"/>
      <c r="D2439" s="33" t="s">
        <v>42</v>
      </c>
      <c r="E2439" s="42">
        <f>E2381+1</f>
        <v>43</v>
      </c>
      <c r="G2439" s="11"/>
      <c r="H2439" s="10"/>
      <c r="I2439" s="10"/>
      <c r="J2439" s="33" t="s">
        <v>42</v>
      </c>
      <c r="K2439" s="42">
        <f>'Data-PULLDOWNS'!$B$3+E2439</f>
        <v>44</v>
      </c>
    </row>
    <row r="2440" spans="1:11" ht="19.5" customHeight="1" x14ac:dyDescent="0.25">
      <c r="A2440" s="34" t="s">
        <v>11</v>
      </c>
      <c r="B2440" s="35" t="s">
        <v>15</v>
      </c>
      <c r="C2440" s="36" t="s">
        <v>12</v>
      </c>
      <c r="D2440" s="37">
        <f ca="1">NOW()</f>
        <v>45945.548046875003</v>
      </c>
      <c r="E2440" s="38"/>
      <c r="G2440" s="34" t="s">
        <v>11</v>
      </c>
      <c r="H2440" s="35" t="s">
        <v>15</v>
      </c>
      <c r="I2440" s="36" t="s">
        <v>12</v>
      </c>
      <c r="J2440" s="37">
        <f ca="1">NOW()</f>
        <v>45945.548046875003</v>
      </c>
      <c r="K2440" s="38"/>
    </row>
    <row r="2441" spans="1:11" ht="15.95" customHeight="1" x14ac:dyDescent="0.25">
      <c r="A2441" s="34" t="s">
        <v>39</v>
      </c>
      <c r="B2441" s="35" t="s">
        <v>103</v>
      </c>
      <c r="C2441" s="39" t="s">
        <v>38</v>
      </c>
      <c r="D2441" s="40" t="e">
        <f>VLOOKUP(E2439,INVENTORY!$A$2:$N$92,10,FALSE)</f>
        <v>#N/A</v>
      </c>
      <c r="E2441" s="38"/>
      <c r="G2441" s="34" t="s">
        <v>39</v>
      </c>
      <c r="H2441" s="35" t="s">
        <v>103</v>
      </c>
      <c r="I2441" s="39" t="s">
        <v>38</v>
      </c>
      <c r="J2441" s="40" t="e">
        <f>VLOOKUP(K2439,INVENTORY!$A$2:$N$92,10,FALSE)</f>
        <v>#N/A</v>
      </c>
      <c r="K2441" s="38"/>
    </row>
    <row r="2442" spans="1:11" ht="15.95" customHeight="1" x14ac:dyDescent="0.25">
      <c r="A2442" s="34" t="str">
        <f>"Make: "</f>
        <v xml:space="preserve">Make: </v>
      </c>
      <c r="B2442" s="35" t="e">
        <f>VLOOKUP(E2439,INVENTORY!$A$2:$N$92,2,FALSE)</f>
        <v>#N/A</v>
      </c>
      <c r="C2442" s="36" t="str">
        <f>"Model: "</f>
        <v xml:space="preserve">Model: </v>
      </c>
      <c r="D2442" s="40" t="e">
        <f>VLOOKUP(E2439,INVENTORY!$A$2:$N$92,3,FALSE)</f>
        <v>#N/A</v>
      </c>
      <c r="E2442" s="38"/>
      <c r="G2442" s="34" t="str">
        <f>"Make: "</f>
        <v xml:space="preserve">Make: </v>
      </c>
      <c r="H2442" s="35" t="e">
        <f>VLOOKUP(K2439,INVENTORY!$A$2:$N$92,2,FALSE)</f>
        <v>#N/A</v>
      </c>
      <c r="I2442" s="36" t="str">
        <f>"Model: "</f>
        <v xml:space="preserve">Model: </v>
      </c>
      <c r="J2442" s="40" t="e">
        <f>VLOOKUP(K2439,INVENTORY!$A$2:$N$92,3,FALSE)</f>
        <v>#N/A</v>
      </c>
      <c r="K2442" s="38"/>
    </row>
    <row r="2443" spans="1:11" ht="15.95" customHeight="1" x14ac:dyDescent="0.25">
      <c r="A2443" s="34" t="str">
        <f>"CPU/Speed: "</f>
        <v xml:space="preserve">CPU/Speed: </v>
      </c>
      <c r="B2443" s="35" t="e">
        <f>VLOOKUP(E2439,INVENTORY!$A$2:$N$92,4,FALSE)&amp;" / "&amp;VLOOKUP(E2439,INVENTORY!$A$2:$N$92,5,FALSE)&amp;"GHz"</f>
        <v>#N/A</v>
      </c>
      <c r="C2443" s="36"/>
      <c r="D2443" s="36" t="str">
        <f>"Memory: "</f>
        <v xml:space="preserve">Memory: </v>
      </c>
      <c r="E2443" s="41" t="e">
        <f>VLOOKUP(E2439,INVENTORY!$A$2:$N$92,6,FALSE)</f>
        <v>#N/A</v>
      </c>
      <c r="G2443" s="34" t="str">
        <f>"CPU/Speed: "</f>
        <v xml:space="preserve">CPU/Speed: </v>
      </c>
      <c r="H2443" s="35" t="e">
        <f>VLOOKUP(K2439,INVENTORY!$A$2:$N$92,4,FALSE)&amp;" / "&amp;VLOOKUP(K2439,INVENTORY!$A$2:$N$92,5,FALSE)&amp;"GHz"</f>
        <v>#N/A</v>
      </c>
      <c r="I2443" s="36"/>
      <c r="J2443" s="36" t="str">
        <f>"Memory: "</f>
        <v xml:space="preserve">Memory: </v>
      </c>
      <c r="K2443" s="71" t="e">
        <f>VLOOKUP(K2439,INVENTORY!$A$2:$N$92,6,FALSE)</f>
        <v>#N/A</v>
      </c>
    </row>
    <row r="2444" spans="1:11" ht="6.95" customHeight="1" x14ac:dyDescent="0.25">
      <c r="A2444" s="6"/>
      <c r="B2444" s="5"/>
      <c r="C2444" s="5"/>
      <c r="D2444" s="5"/>
      <c r="E2444" s="7"/>
      <c r="G2444" s="6"/>
      <c r="H2444" s="5"/>
      <c r="I2444" s="5"/>
      <c r="J2444" s="5"/>
      <c r="K2444" s="7"/>
    </row>
    <row r="2445" spans="1:11" x14ac:dyDescent="0.25">
      <c r="A2445" s="182" t="s">
        <v>10</v>
      </c>
      <c r="B2445" s="183"/>
      <c r="C2445" s="83" t="s">
        <v>1</v>
      </c>
      <c r="D2445" s="83" t="s">
        <v>9</v>
      </c>
      <c r="E2445" s="68" t="s">
        <v>8</v>
      </c>
      <c r="G2445" s="182" t="s">
        <v>10</v>
      </c>
      <c r="H2445" s="183"/>
      <c r="I2445" s="83" t="s">
        <v>1</v>
      </c>
      <c r="J2445" s="83" t="s">
        <v>9</v>
      </c>
      <c r="K2445" s="68" t="s">
        <v>8</v>
      </c>
    </row>
    <row r="2446" spans="1:11" x14ac:dyDescent="0.25">
      <c r="A2446" s="174" t="s">
        <v>96</v>
      </c>
      <c r="B2446" s="175"/>
      <c r="C2446" s="82" t="s">
        <v>13</v>
      </c>
      <c r="D2446" s="9"/>
      <c r="E2446" s="8"/>
      <c r="G2446" s="174" t="s">
        <v>96</v>
      </c>
      <c r="H2446" s="175"/>
      <c r="I2446" s="82" t="s">
        <v>13</v>
      </c>
      <c r="J2446" s="9"/>
      <c r="K2446" s="8"/>
    </row>
    <row r="2447" spans="1:11" x14ac:dyDescent="0.25">
      <c r="A2447" s="174" t="s">
        <v>98</v>
      </c>
      <c r="B2447" s="175"/>
      <c r="C2447" s="82" t="s">
        <v>13</v>
      </c>
      <c r="D2447" s="9"/>
      <c r="E2447" s="8"/>
      <c r="G2447" s="174" t="s">
        <v>98</v>
      </c>
      <c r="H2447" s="175"/>
      <c r="I2447" s="82" t="s">
        <v>13</v>
      </c>
      <c r="J2447" s="9"/>
      <c r="K2447" s="8"/>
    </row>
    <row r="2448" spans="1:11" x14ac:dyDescent="0.25">
      <c r="A2448" s="174" t="s">
        <v>97</v>
      </c>
      <c r="B2448" s="175"/>
      <c r="C2448" s="82" t="s">
        <v>13</v>
      </c>
      <c r="D2448" s="9"/>
      <c r="E2448" s="8"/>
      <c r="G2448" s="174" t="s">
        <v>97</v>
      </c>
      <c r="H2448" s="175"/>
      <c r="I2448" s="82" t="s">
        <v>13</v>
      </c>
      <c r="J2448" s="9"/>
      <c r="K2448" s="8"/>
    </row>
    <row r="2449" spans="1:11" x14ac:dyDescent="0.25">
      <c r="A2449" s="174" t="s">
        <v>7</v>
      </c>
      <c r="B2449" s="175"/>
      <c r="C2449" s="82" t="s">
        <v>13</v>
      </c>
      <c r="D2449" s="9"/>
      <c r="E2449" s="8"/>
      <c r="G2449" s="174" t="s">
        <v>7</v>
      </c>
      <c r="H2449" s="175"/>
      <c r="I2449" s="82" t="s">
        <v>13</v>
      </c>
      <c r="J2449" s="9"/>
      <c r="K2449" s="8"/>
    </row>
    <row r="2450" spans="1:11" x14ac:dyDescent="0.25">
      <c r="A2450" s="174" t="s">
        <v>99</v>
      </c>
      <c r="B2450" s="175"/>
      <c r="C2450" s="82" t="s">
        <v>13</v>
      </c>
      <c r="D2450" s="9"/>
      <c r="E2450" s="8"/>
      <c r="G2450" s="174" t="s">
        <v>99</v>
      </c>
      <c r="H2450" s="175"/>
      <c r="I2450" s="82" t="s">
        <v>13</v>
      </c>
      <c r="J2450" s="9"/>
      <c r="K2450" s="8"/>
    </row>
    <row r="2451" spans="1:11" x14ac:dyDescent="0.25">
      <c r="A2451" s="174" t="s">
        <v>6</v>
      </c>
      <c r="B2451" s="175"/>
      <c r="C2451" s="82" t="s">
        <v>13</v>
      </c>
      <c r="D2451" s="9"/>
      <c r="E2451" s="8"/>
      <c r="G2451" s="174" t="s">
        <v>6</v>
      </c>
      <c r="H2451" s="175"/>
      <c r="I2451" s="82" t="s">
        <v>13</v>
      </c>
      <c r="J2451" s="9"/>
      <c r="K2451" s="8"/>
    </row>
    <row r="2452" spans="1:11" x14ac:dyDescent="0.25">
      <c r="A2452" s="174"/>
      <c r="B2452" s="175"/>
      <c r="C2452" s="82"/>
      <c r="D2452" s="9"/>
      <c r="E2452" s="8"/>
      <c r="G2452" s="174"/>
      <c r="H2452" s="175"/>
      <c r="I2452" s="82"/>
      <c r="J2452" s="9"/>
      <c r="K2452" s="8"/>
    </row>
    <row r="2453" spans="1:11" x14ac:dyDescent="0.25">
      <c r="A2453" s="174"/>
      <c r="B2453" s="175"/>
      <c r="C2453" s="82"/>
      <c r="D2453" s="9"/>
      <c r="E2453" s="8"/>
      <c r="G2453" s="174"/>
      <c r="H2453" s="175"/>
      <c r="I2453" s="82"/>
      <c r="J2453" s="9"/>
      <c r="K2453" s="8"/>
    </row>
    <row r="2454" spans="1:11" ht="15.75" thickBot="1" x14ac:dyDescent="0.3">
      <c r="A2454" s="163" t="s">
        <v>14</v>
      </c>
      <c r="B2454" s="164"/>
      <c r="C2454" s="164"/>
      <c r="D2454" s="164"/>
      <c r="E2454" s="165"/>
      <c r="G2454" s="163" t="s">
        <v>14</v>
      </c>
      <c r="H2454" s="164"/>
      <c r="I2454" s="164"/>
      <c r="J2454" s="164"/>
      <c r="K2454" s="165"/>
    </row>
    <row r="2455" spans="1:11" ht="21.75" customHeight="1" x14ac:dyDescent="0.25">
      <c r="A2455" s="69" t="s">
        <v>101</v>
      </c>
      <c r="B2455" s="69" t="s">
        <v>5</v>
      </c>
      <c r="C2455" s="69" t="s">
        <v>100</v>
      </c>
      <c r="D2455" s="69" t="s">
        <v>108</v>
      </c>
      <c r="E2455" s="69" t="s">
        <v>95</v>
      </c>
      <c r="G2455" s="69" t="s">
        <v>101</v>
      </c>
      <c r="H2455" s="69" t="s">
        <v>5</v>
      </c>
      <c r="I2455" s="69" t="s">
        <v>100</v>
      </c>
      <c r="J2455" s="69" t="s">
        <v>108</v>
      </c>
      <c r="K2455" s="69" t="s">
        <v>95</v>
      </c>
    </row>
    <row r="2456" spans="1:11" ht="15.75" thickBot="1" x14ac:dyDescent="0.3">
      <c r="A2456" s="70"/>
      <c r="B2456" s="70"/>
      <c r="C2456" s="70" t="e">
        <f>VLOOKUP(E2439,INVENTORY!$A$2:$N$92,7,FALSE)</f>
        <v>#N/A</v>
      </c>
      <c r="D2456" s="70" t="e">
        <f>VLOOKUP(E2439,INVENTORY!$A$2:$N$92,8,FALSE)</f>
        <v>#N/A</v>
      </c>
      <c r="E2456" s="70" t="e">
        <f>VLOOKUP(E2439,INVENTORY!$A$2:$N$92,9,FALSE)</f>
        <v>#N/A</v>
      </c>
      <c r="G2456" s="70"/>
      <c r="H2456" s="70"/>
      <c r="I2456" s="70" t="e">
        <f>VLOOKUP(K2439,INVENTORY!$A$2:$N$92,7,FALSE)</f>
        <v>#N/A</v>
      </c>
      <c r="J2456" s="70" t="e">
        <f>VLOOKUP(K2439,INVENTORY!$A$2:$N$92,8,FALSE)</f>
        <v>#N/A</v>
      </c>
      <c r="K2456" s="70" t="e">
        <f>VLOOKUP(K2439,INVENTORY!$A$2:$N$92,9,FALSE)</f>
        <v>#N/A</v>
      </c>
    </row>
    <row r="2457" spans="1:11" ht="15.75" thickBot="1" x14ac:dyDescent="0.3">
      <c r="A2457" s="6"/>
      <c r="B2457" s="5"/>
      <c r="C2457" s="5"/>
      <c r="D2457" s="5"/>
      <c r="E2457" s="7"/>
      <c r="G2457" s="6"/>
      <c r="H2457" s="5"/>
      <c r="I2457" s="5"/>
      <c r="J2457" s="5"/>
      <c r="K2457" s="7"/>
    </row>
    <row r="2458" spans="1:11" ht="18" customHeight="1" thickBot="1" x14ac:dyDescent="0.3">
      <c r="A2458" s="6" t="s">
        <v>4</v>
      </c>
      <c r="B2458" s="5"/>
      <c r="C2458" s="166" t="e">
        <f>"Function Code: "&amp;VLOOKUP(E2439,INVENTORY!$A$2:$Q$92,14,FALSE)</f>
        <v>#N/A</v>
      </c>
      <c r="D2458" s="167"/>
      <c r="E2458" s="168"/>
      <c r="G2458" s="6" t="s">
        <v>4</v>
      </c>
      <c r="H2458" s="5"/>
      <c r="I2458" s="166" t="e">
        <f>"Function Code: "&amp;VLOOKUP(K2439,INVENTORY!$A$2:$Q$92,14,FALSE)</f>
        <v>#N/A</v>
      </c>
      <c r="J2458" s="167"/>
      <c r="K2458" s="168"/>
    </row>
    <row r="2459" spans="1:11" ht="15" customHeight="1" thickBot="1" x14ac:dyDescent="0.3">
      <c r="A2459" s="6"/>
      <c r="B2459" s="5"/>
      <c r="C2459" s="169"/>
      <c r="D2459" s="170"/>
      <c r="E2459" s="171"/>
      <c r="G2459" s="6"/>
      <c r="H2459" s="5"/>
      <c r="I2459" s="169"/>
      <c r="J2459" s="170"/>
      <c r="K2459" s="171"/>
    </row>
    <row r="2460" spans="1:11" ht="15" customHeight="1" thickBot="1" x14ac:dyDescent="0.3">
      <c r="A2460" s="6"/>
      <c r="B2460" s="5"/>
      <c r="C2460" s="169" t="e">
        <f>"Cosmetic Code: "&amp;VLOOKUP(E2439,INVENTORY!$A$2:$Q$92,15,FALSE)</f>
        <v>#N/A</v>
      </c>
      <c r="D2460" s="170"/>
      <c r="E2460" s="171"/>
      <c r="G2460" s="6"/>
      <c r="H2460" s="5"/>
      <c r="I2460" s="169" t="e">
        <f>"Cosmetic Code: "&amp;VLOOKUP(K2439,INVENTORY!$A$2:$Q$92,15,FALSE)</f>
        <v>#N/A</v>
      </c>
      <c r="J2460" s="170"/>
      <c r="K2460" s="171"/>
    </row>
    <row r="2461" spans="1:11" ht="15" customHeight="1" x14ac:dyDescent="0.25">
      <c r="A2461" s="6"/>
      <c r="B2461" s="5"/>
      <c r="C2461" s="15"/>
      <c r="D2461" s="16"/>
      <c r="E2461" s="17"/>
      <c r="G2461" s="6"/>
      <c r="H2461" s="5"/>
      <c r="I2461" s="15"/>
      <c r="J2461" s="16"/>
      <c r="K2461" s="17"/>
    </row>
    <row r="2462" spans="1:11" ht="15" customHeight="1" x14ac:dyDescent="0.25">
      <c r="A2462" s="4" t="s">
        <v>3</v>
      </c>
      <c r="B2462" s="14" t="s">
        <v>2</v>
      </c>
      <c r="C2462" s="15"/>
      <c r="D2462" s="16"/>
      <c r="E2462" s="17"/>
      <c r="G2462" s="4" t="s">
        <v>3</v>
      </c>
      <c r="H2462" s="14" t="s">
        <v>2</v>
      </c>
      <c r="I2462" s="15"/>
      <c r="J2462" s="16"/>
      <c r="K2462" s="17"/>
    </row>
    <row r="2463" spans="1:11" ht="15.75" customHeight="1" thickBot="1" x14ac:dyDescent="0.3">
      <c r="A2463" s="12" t="s">
        <v>1</v>
      </c>
      <c r="B2463" s="13" t="s">
        <v>1</v>
      </c>
      <c r="C2463" s="18"/>
      <c r="D2463" s="19"/>
      <c r="E2463" s="20"/>
      <c r="G2463" s="12" t="s">
        <v>1</v>
      </c>
      <c r="H2463" s="13" t="s">
        <v>1</v>
      </c>
      <c r="I2463" s="18"/>
      <c r="J2463" s="19"/>
      <c r="K2463" s="20"/>
    </row>
    <row r="2464" spans="1:11" ht="15.75" thickBot="1" x14ac:dyDescent="0.3">
      <c r="A2464" s="3" t="s">
        <v>0</v>
      </c>
      <c r="B2464" s="2" t="s">
        <v>0</v>
      </c>
      <c r="C2464" s="1"/>
      <c r="D2464" s="172" t="s">
        <v>119</v>
      </c>
      <c r="E2464" s="173"/>
      <c r="G2464" s="3" t="s">
        <v>0</v>
      </c>
      <c r="H2464" s="2" t="s">
        <v>0</v>
      </c>
      <c r="I2464" s="1"/>
      <c r="J2464" s="172" t="s">
        <v>119</v>
      </c>
      <c r="K2464" s="173"/>
    </row>
    <row r="2465" spans="1:11" ht="47.25" customHeight="1" thickBot="1" x14ac:dyDescent="0.3"/>
    <row r="2466" spans="1:11" ht="15" customHeight="1" x14ac:dyDescent="0.25">
      <c r="A2466" s="176" t="s">
        <v>105</v>
      </c>
      <c r="B2466" s="177"/>
      <c r="C2466" s="177"/>
      <c r="D2466" s="177"/>
      <c r="E2466" s="178"/>
      <c r="G2466" s="176" t="s">
        <v>105</v>
      </c>
      <c r="H2466" s="177"/>
      <c r="I2466" s="177"/>
      <c r="J2466" s="177"/>
      <c r="K2466" s="178"/>
    </row>
    <row r="2467" spans="1:11" ht="15.75" customHeight="1" thickBot="1" x14ac:dyDescent="0.3">
      <c r="A2467" s="179"/>
      <c r="B2467" s="180"/>
      <c r="C2467" s="180"/>
      <c r="D2467" s="180"/>
      <c r="E2467" s="181"/>
      <c r="G2467" s="179"/>
      <c r="H2467" s="180"/>
      <c r="I2467" s="180"/>
      <c r="J2467" s="180"/>
      <c r="K2467" s="181"/>
    </row>
    <row r="2468" spans="1:11" ht="15.75" customHeight="1" thickBot="1" x14ac:dyDescent="0.3">
      <c r="A2468" s="11"/>
      <c r="B2468" s="10"/>
      <c r="C2468" s="10"/>
      <c r="D2468" s="33" t="s">
        <v>42</v>
      </c>
      <c r="E2468" s="42">
        <f>'Data-PULLDOWNS'!$B$3*2+E2439</f>
        <v>45</v>
      </c>
      <c r="G2468" s="11"/>
      <c r="H2468" s="10"/>
      <c r="I2468" s="10"/>
      <c r="J2468" s="33" t="s">
        <v>42</v>
      </c>
      <c r="K2468" s="42">
        <f>'Data-PULLDOWNS'!$B$3*3+E2439</f>
        <v>46</v>
      </c>
    </row>
    <row r="2469" spans="1:11" ht="19.5" customHeight="1" x14ac:dyDescent="0.25">
      <c r="A2469" s="34" t="s">
        <v>11</v>
      </c>
      <c r="B2469" s="35" t="s">
        <v>15</v>
      </c>
      <c r="C2469" s="36" t="s">
        <v>12</v>
      </c>
      <c r="D2469" s="37">
        <f ca="1">NOW()</f>
        <v>45945.548046875003</v>
      </c>
      <c r="E2469" s="38"/>
      <c r="G2469" s="34" t="s">
        <v>11</v>
      </c>
      <c r="H2469" s="35" t="s">
        <v>15</v>
      </c>
      <c r="I2469" s="36" t="s">
        <v>12</v>
      </c>
      <c r="J2469" s="37">
        <f ca="1">NOW()</f>
        <v>45945.548046875003</v>
      </c>
      <c r="K2469" s="38"/>
    </row>
    <row r="2470" spans="1:11" ht="15.95" customHeight="1" x14ac:dyDescent="0.25">
      <c r="A2470" s="34" t="s">
        <v>39</v>
      </c>
      <c r="B2470" s="35" t="s">
        <v>103</v>
      </c>
      <c r="C2470" s="39" t="s">
        <v>38</v>
      </c>
      <c r="D2470" s="40" t="e">
        <f>VLOOKUP(E2468,INVENTORY!$A$2:$N$92,10,FALSE)</f>
        <v>#N/A</v>
      </c>
      <c r="E2470" s="38"/>
      <c r="G2470" s="34" t="s">
        <v>39</v>
      </c>
      <c r="H2470" s="35" t="s">
        <v>103</v>
      </c>
      <c r="I2470" s="39" t="s">
        <v>38</v>
      </c>
      <c r="J2470" s="40" t="e">
        <f>VLOOKUP(K2468,INVENTORY!$A$2:$N$92,10,FALSE)</f>
        <v>#N/A</v>
      </c>
      <c r="K2470" s="38"/>
    </row>
    <row r="2471" spans="1:11" ht="15.95" customHeight="1" x14ac:dyDescent="0.25">
      <c r="A2471" s="34" t="str">
        <f>"Make: "</f>
        <v xml:space="preserve">Make: </v>
      </c>
      <c r="B2471" s="35" t="e">
        <f>VLOOKUP(E2468,INVENTORY!$A$2:$N$92,2,FALSE)</f>
        <v>#N/A</v>
      </c>
      <c r="C2471" s="36" t="str">
        <f>"Model: "</f>
        <v xml:space="preserve">Model: </v>
      </c>
      <c r="D2471" s="40" t="e">
        <f>VLOOKUP(E2468,INVENTORY!$A$2:$N$92,3,FALSE)</f>
        <v>#N/A</v>
      </c>
      <c r="E2471" s="38"/>
      <c r="G2471" s="34" t="str">
        <f>"Make: "</f>
        <v xml:space="preserve">Make: </v>
      </c>
      <c r="H2471" s="35" t="e">
        <f>VLOOKUP(K2468,INVENTORY!$A$2:$N$92,2,FALSE)</f>
        <v>#N/A</v>
      </c>
      <c r="I2471" s="36" t="str">
        <f>"Model: "</f>
        <v xml:space="preserve">Model: </v>
      </c>
      <c r="J2471" s="40" t="e">
        <f>VLOOKUP(K2468,INVENTORY!$A$2:$N$92,3,FALSE)</f>
        <v>#N/A</v>
      </c>
      <c r="K2471" s="38"/>
    </row>
    <row r="2472" spans="1:11" ht="15.95" customHeight="1" x14ac:dyDescent="0.25">
      <c r="A2472" s="34" t="str">
        <f>"CPU/Speed: "</f>
        <v xml:space="preserve">CPU/Speed: </v>
      </c>
      <c r="B2472" s="35" t="e">
        <f>VLOOKUP(E2468,INVENTORY!$A$2:$N$92,4,FALSE)&amp;" / "&amp;VLOOKUP(E2468,INVENTORY!$A$2:$N$92,5,FALSE)&amp;"GHz"</f>
        <v>#N/A</v>
      </c>
      <c r="C2472" s="36"/>
      <c r="D2472" s="36" t="str">
        <f>"Memory: "</f>
        <v xml:space="preserve">Memory: </v>
      </c>
      <c r="E2472" s="71" t="e">
        <f>VLOOKUP(E2468,INVENTORY!$A$2:$N$92,6,FALSE)</f>
        <v>#N/A</v>
      </c>
      <c r="G2472" s="34" t="str">
        <f>"CPU/Speed: "</f>
        <v xml:space="preserve">CPU/Speed: </v>
      </c>
      <c r="H2472" s="35" t="e">
        <f>VLOOKUP(K2468,INVENTORY!$A$2:$N$92,4,FALSE)&amp;" / "&amp;VLOOKUP(K2468,INVENTORY!$A$2:$N$92,5,FALSE)&amp;"GHz"</f>
        <v>#N/A</v>
      </c>
      <c r="I2472" s="36"/>
      <c r="J2472" s="36" t="str">
        <f>"Memory: "</f>
        <v xml:space="preserve">Memory: </v>
      </c>
      <c r="K2472" s="71" t="e">
        <f>VLOOKUP(K2468,INVENTORY!$A$2:$N$92,6,FALSE)</f>
        <v>#N/A</v>
      </c>
    </row>
    <row r="2473" spans="1:11" ht="6.95" customHeight="1" x14ac:dyDescent="0.25">
      <c r="A2473" s="6"/>
      <c r="B2473" s="5"/>
      <c r="C2473" s="5"/>
      <c r="D2473" s="5"/>
      <c r="E2473" s="7"/>
      <c r="G2473" s="6"/>
      <c r="H2473" s="5"/>
      <c r="I2473" s="5"/>
      <c r="J2473" s="5"/>
      <c r="K2473" s="7"/>
    </row>
    <row r="2474" spans="1:11" x14ac:dyDescent="0.25">
      <c r="A2474" s="182" t="s">
        <v>10</v>
      </c>
      <c r="B2474" s="183"/>
      <c r="C2474" s="83" t="s">
        <v>1</v>
      </c>
      <c r="D2474" s="83" t="s">
        <v>9</v>
      </c>
      <c r="E2474" s="68" t="s">
        <v>8</v>
      </c>
      <c r="G2474" s="182" t="s">
        <v>10</v>
      </c>
      <c r="H2474" s="183"/>
      <c r="I2474" s="83" t="s">
        <v>1</v>
      </c>
      <c r="J2474" s="83" t="s">
        <v>9</v>
      </c>
      <c r="K2474" s="68" t="s">
        <v>8</v>
      </c>
    </row>
    <row r="2475" spans="1:11" x14ac:dyDescent="0.25">
      <c r="A2475" s="174" t="s">
        <v>96</v>
      </c>
      <c r="B2475" s="175"/>
      <c r="C2475" s="82" t="s">
        <v>13</v>
      </c>
      <c r="D2475" s="9"/>
      <c r="E2475" s="8"/>
      <c r="G2475" s="174" t="s">
        <v>96</v>
      </c>
      <c r="H2475" s="175"/>
      <c r="I2475" s="82" t="s">
        <v>13</v>
      </c>
      <c r="J2475" s="9"/>
      <c r="K2475" s="8"/>
    </row>
    <row r="2476" spans="1:11" x14ac:dyDescent="0.25">
      <c r="A2476" s="174" t="s">
        <v>98</v>
      </c>
      <c r="B2476" s="175"/>
      <c r="C2476" s="82" t="s">
        <v>13</v>
      </c>
      <c r="D2476" s="9"/>
      <c r="E2476" s="8"/>
      <c r="G2476" s="174" t="s">
        <v>98</v>
      </c>
      <c r="H2476" s="175"/>
      <c r="I2476" s="82" t="s">
        <v>13</v>
      </c>
      <c r="J2476" s="9"/>
      <c r="K2476" s="8"/>
    </row>
    <row r="2477" spans="1:11" x14ac:dyDescent="0.25">
      <c r="A2477" s="174" t="s">
        <v>97</v>
      </c>
      <c r="B2477" s="175"/>
      <c r="C2477" s="82" t="s">
        <v>13</v>
      </c>
      <c r="D2477" s="9"/>
      <c r="E2477" s="8"/>
      <c r="G2477" s="174" t="s">
        <v>97</v>
      </c>
      <c r="H2477" s="175"/>
      <c r="I2477" s="82" t="s">
        <v>13</v>
      </c>
      <c r="J2477" s="9"/>
      <c r="K2477" s="8"/>
    </row>
    <row r="2478" spans="1:11" x14ac:dyDescent="0.25">
      <c r="A2478" s="174" t="s">
        <v>7</v>
      </c>
      <c r="B2478" s="175"/>
      <c r="C2478" s="82" t="s">
        <v>13</v>
      </c>
      <c r="D2478" s="9"/>
      <c r="E2478" s="8"/>
      <c r="G2478" s="174" t="s">
        <v>7</v>
      </c>
      <c r="H2478" s="175"/>
      <c r="I2478" s="82" t="s">
        <v>13</v>
      </c>
      <c r="J2478" s="9"/>
      <c r="K2478" s="8"/>
    </row>
    <row r="2479" spans="1:11" x14ac:dyDescent="0.25">
      <c r="A2479" s="174" t="s">
        <v>99</v>
      </c>
      <c r="B2479" s="175"/>
      <c r="C2479" s="82" t="s">
        <v>13</v>
      </c>
      <c r="D2479" s="9"/>
      <c r="E2479" s="8"/>
      <c r="G2479" s="174" t="s">
        <v>99</v>
      </c>
      <c r="H2479" s="175"/>
      <c r="I2479" s="82" t="s">
        <v>13</v>
      </c>
      <c r="J2479" s="9"/>
      <c r="K2479" s="8"/>
    </row>
    <row r="2480" spans="1:11" x14ac:dyDescent="0.25">
      <c r="A2480" s="174" t="s">
        <v>6</v>
      </c>
      <c r="B2480" s="175"/>
      <c r="C2480" s="82" t="s">
        <v>13</v>
      </c>
      <c r="D2480" s="9"/>
      <c r="E2480" s="8"/>
      <c r="G2480" s="174" t="s">
        <v>6</v>
      </c>
      <c r="H2480" s="175"/>
      <c r="I2480" s="82" t="s">
        <v>13</v>
      </c>
      <c r="J2480" s="9"/>
      <c r="K2480" s="8"/>
    </row>
    <row r="2481" spans="1:11" x14ac:dyDescent="0.25">
      <c r="A2481" s="174"/>
      <c r="B2481" s="175"/>
      <c r="C2481" s="82"/>
      <c r="D2481" s="9"/>
      <c r="E2481" s="8"/>
      <c r="G2481" s="174"/>
      <c r="H2481" s="175"/>
      <c r="I2481" s="82"/>
      <c r="J2481" s="9"/>
      <c r="K2481" s="8"/>
    </row>
    <row r="2482" spans="1:11" x14ac:dyDescent="0.25">
      <c r="A2482" s="174"/>
      <c r="B2482" s="175"/>
      <c r="C2482" s="82"/>
      <c r="D2482" s="9"/>
      <c r="E2482" s="8"/>
      <c r="G2482" s="174"/>
      <c r="H2482" s="175"/>
      <c r="I2482" s="82"/>
      <c r="J2482" s="9"/>
      <c r="K2482" s="8"/>
    </row>
    <row r="2483" spans="1:11" ht="15.75" thickBot="1" x14ac:dyDescent="0.3">
      <c r="A2483" s="163" t="s">
        <v>14</v>
      </c>
      <c r="B2483" s="164"/>
      <c r="C2483" s="164"/>
      <c r="D2483" s="164"/>
      <c r="E2483" s="165"/>
      <c r="G2483" s="163" t="s">
        <v>14</v>
      </c>
      <c r="H2483" s="164"/>
      <c r="I2483" s="164"/>
      <c r="J2483" s="164"/>
      <c r="K2483" s="165"/>
    </row>
    <row r="2484" spans="1:11" ht="21.75" customHeight="1" x14ac:dyDescent="0.25">
      <c r="A2484" s="69" t="s">
        <v>101</v>
      </c>
      <c r="B2484" s="69" t="s">
        <v>5</v>
      </c>
      <c r="C2484" s="69" t="s">
        <v>100</v>
      </c>
      <c r="D2484" s="69" t="s">
        <v>108</v>
      </c>
      <c r="E2484" s="69" t="s">
        <v>95</v>
      </c>
      <c r="G2484" s="69" t="s">
        <v>101</v>
      </c>
      <c r="H2484" s="69" t="s">
        <v>5</v>
      </c>
      <c r="I2484" s="69" t="s">
        <v>100</v>
      </c>
      <c r="J2484" s="69" t="s">
        <v>108</v>
      </c>
      <c r="K2484" s="69" t="s">
        <v>95</v>
      </c>
    </row>
    <row r="2485" spans="1:11" ht="15.75" thickBot="1" x14ac:dyDescent="0.3">
      <c r="A2485" s="70"/>
      <c r="B2485" s="70"/>
      <c r="C2485" s="70" t="e">
        <f>VLOOKUP(E2468,INVENTORY!$A$2:$N$92,7,FALSE)</f>
        <v>#N/A</v>
      </c>
      <c r="D2485" s="70" t="e">
        <f>VLOOKUP(E2468,INVENTORY!$A$2:$N$92,8,FALSE)</f>
        <v>#N/A</v>
      </c>
      <c r="E2485" s="70" t="e">
        <f>VLOOKUP(E2468,INVENTORY!$A$2:$N$92,9,FALSE)</f>
        <v>#N/A</v>
      </c>
      <c r="G2485" s="70"/>
      <c r="H2485" s="70"/>
      <c r="I2485" s="70" t="e">
        <f>VLOOKUP(K2468,INVENTORY!$A$2:$N$92,7,FALSE)</f>
        <v>#N/A</v>
      </c>
      <c r="J2485" s="70" t="e">
        <f>VLOOKUP(K2468,INVENTORY!$A$2:$N$92,8,FALSE)</f>
        <v>#N/A</v>
      </c>
      <c r="K2485" s="70" t="e">
        <f>VLOOKUP(K2468,INVENTORY!$A$2:$N$92,9,FALSE)</f>
        <v>#N/A</v>
      </c>
    </row>
    <row r="2486" spans="1:11" ht="15.75" thickBot="1" x14ac:dyDescent="0.3">
      <c r="A2486" s="6"/>
      <c r="B2486" s="5"/>
      <c r="C2486" s="5"/>
      <c r="D2486" s="5"/>
      <c r="E2486" s="7"/>
      <c r="G2486" s="6"/>
      <c r="H2486" s="5"/>
      <c r="I2486" s="5"/>
      <c r="J2486" s="5"/>
      <c r="K2486" s="7"/>
    </row>
    <row r="2487" spans="1:11" ht="18" customHeight="1" thickBot="1" x14ac:dyDescent="0.3">
      <c r="A2487" s="6" t="s">
        <v>4</v>
      </c>
      <c r="B2487" s="5"/>
      <c r="C2487" s="166" t="e">
        <f>"Function Code: "&amp;VLOOKUP(E2468,INVENTORY!$A$2:$Q$92,14,FALSE)</f>
        <v>#N/A</v>
      </c>
      <c r="D2487" s="167"/>
      <c r="E2487" s="168"/>
      <c r="G2487" s="6" t="s">
        <v>4</v>
      </c>
      <c r="H2487" s="5"/>
      <c r="I2487" s="166" t="e">
        <f>"Function Code: "&amp;VLOOKUP(K2468,INVENTORY!$A$2:$Q$92,14,FALSE)</f>
        <v>#N/A</v>
      </c>
      <c r="J2487" s="167"/>
      <c r="K2487" s="168"/>
    </row>
    <row r="2488" spans="1:11" ht="15" customHeight="1" thickBot="1" x14ac:dyDescent="0.3">
      <c r="A2488" s="6"/>
      <c r="B2488" s="5"/>
      <c r="C2488" s="169"/>
      <c r="D2488" s="170"/>
      <c r="E2488" s="171"/>
      <c r="G2488" s="6"/>
      <c r="H2488" s="5"/>
      <c r="I2488" s="169"/>
      <c r="J2488" s="170"/>
      <c r="K2488" s="171"/>
    </row>
    <row r="2489" spans="1:11" ht="15" customHeight="1" thickBot="1" x14ac:dyDescent="0.3">
      <c r="A2489" s="6"/>
      <c r="B2489" s="5"/>
      <c r="C2489" s="169" t="e">
        <f>"Cosmetic Code: "&amp;VLOOKUP(E2468,INVENTORY!$A$2:$Q$92,15,FALSE)</f>
        <v>#N/A</v>
      </c>
      <c r="D2489" s="170"/>
      <c r="E2489" s="171"/>
      <c r="G2489" s="6"/>
      <c r="H2489" s="5"/>
      <c r="I2489" s="169" t="e">
        <f>"Cosmetic Code: "&amp;VLOOKUP(K2468,INVENTORY!$A$2:$Q$92,15,FALSE)</f>
        <v>#N/A</v>
      </c>
      <c r="J2489" s="170"/>
      <c r="K2489" s="171"/>
    </row>
    <row r="2490" spans="1:11" ht="15" customHeight="1" x14ac:dyDescent="0.25">
      <c r="A2490" s="6"/>
      <c r="B2490" s="5"/>
      <c r="C2490" s="15"/>
      <c r="D2490" s="16"/>
      <c r="E2490" s="17"/>
      <c r="G2490" s="6"/>
      <c r="H2490" s="5"/>
      <c r="I2490" s="15"/>
      <c r="J2490" s="16"/>
      <c r="K2490" s="17"/>
    </row>
    <row r="2491" spans="1:11" ht="15" customHeight="1" x14ac:dyDescent="0.25">
      <c r="A2491" s="4" t="s">
        <v>3</v>
      </c>
      <c r="B2491" s="14" t="s">
        <v>2</v>
      </c>
      <c r="C2491" s="15"/>
      <c r="D2491" s="16"/>
      <c r="E2491" s="17"/>
      <c r="G2491" s="4" t="s">
        <v>3</v>
      </c>
      <c r="H2491" s="14" t="s">
        <v>2</v>
      </c>
      <c r="I2491" s="15"/>
      <c r="J2491" s="16"/>
      <c r="K2491" s="17"/>
    </row>
    <row r="2492" spans="1:11" ht="15.75" customHeight="1" thickBot="1" x14ac:dyDescent="0.3">
      <c r="A2492" s="12" t="s">
        <v>1</v>
      </c>
      <c r="B2492" s="13" t="s">
        <v>1</v>
      </c>
      <c r="C2492" s="18"/>
      <c r="D2492" s="19"/>
      <c r="E2492" s="20"/>
      <c r="G2492" s="12" t="s">
        <v>1</v>
      </c>
      <c r="H2492" s="13" t="s">
        <v>1</v>
      </c>
      <c r="I2492" s="18"/>
      <c r="J2492" s="19"/>
      <c r="K2492" s="20"/>
    </row>
    <row r="2493" spans="1:11" ht="15.75" thickBot="1" x14ac:dyDescent="0.3">
      <c r="A2493" s="3" t="s">
        <v>0</v>
      </c>
      <c r="B2493" s="2" t="s">
        <v>0</v>
      </c>
      <c r="C2493" s="1"/>
      <c r="D2493" s="172" t="s">
        <v>119</v>
      </c>
      <c r="E2493" s="173"/>
      <c r="G2493" s="3" t="s">
        <v>0</v>
      </c>
      <c r="H2493" s="2" t="s">
        <v>0</v>
      </c>
      <c r="I2493" s="1"/>
      <c r="J2493" s="172" t="s">
        <v>119</v>
      </c>
      <c r="K2493" s="173"/>
    </row>
    <row r="2494" spans="1:11" ht="15.75" thickBot="1" x14ac:dyDescent="0.3"/>
    <row r="2495" spans="1:11" ht="15" customHeight="1" x14ac:dyDescent="0.25">
      <c r="A2495" s="176" t="s">
        <v>105</v>
      </c>
      <c r="B2495" s="177"/>
      <c r="C2495" s="177"/>
      <c r="D2495" s="177"/>
      <c r="E2495" s="178"/>
      <c r="G2495" s="176" t="s">
        <v>105</v>
      </c>
      <c r="H2495" s="177"/>
      <c r="I2495" s="177"/>
      <c r="J2495" s="177"/>
      <c r="K2495" s="178"/>
    </row>
    <row r="2496" spans="1:11" ht="15.75" customHeight="1" thickBot="1" x14ac:dyDescent="0.3">
      <c r="A2496" s="179"/>
      <c r="B2496" s="180"/>
      <c r="C2496" s="180"/>
      <c r="D2496" s="180"/>
      <c r="E2496" s="181"/>
      <c r="G2496" s="179"/>
      <c r="H2496" s="180"/>
      <c r="I2496" s="180"/>
      <c r="J2496" s="180"/>
      <c r="K2496" s="181"/>
    </row>
    <row r="2497" spans="1:11" ht="15.75" customHeight="1" thickBot="1" x14ac:dyDescent="0.3">
      <c r="A2497" s="11"/>
      <c r="B2497" s="10"/>
      <c r="C2497" s="10"/>
      <c r="D2497" s="33" t="s">
        <v>42</v>
      </c>
      <c r="E2497" s="42">
        <f>E2439+1</f>
        <v>44</v>
      </c>
      <c r="G2497" s="11"/>
      <c r="H2497" s="10"/>
      <c r="I2497" s="10"/>
      <c r="J2497" s="33" t="s">
        <v>42</v>
      </c>
      <c r="K2497" s="42">
        <f>'Data-PULLDOWNS'!$B$3+E2497</f>
        <v>45</v>
      </c>
    </row>
    <row r="2498" spans="1:11" ht="19.5" customHeight="1" x14ac:dyDescent="0.25">
      <c r="A2498" s="34" t="s">
        <v>11</v>
      </c>
      <c r="B2498" s="35" t="s">
        <v>15</v>
      </c>
      <c r="C2498" s="36" t="s">
        <v>12</v>
      </c>
      <c r="D2498" s="37">
        <f ca="1">NOW()</f>
        <v>45945.548046875003</v>
      </c>
      <c r="E2498" s="38"/>
      <c r="G2498" s="34" t="s">
        <v>11</v>
      </c>
      <c r="H2498" s="35" t="s">
        <v>15</v>
      </c>
      <c r="I2498" s="36" t="s">
        <v>12</v>
      </c>
      <c r="J2498" s="37">
        <f ca="1">NOW()</f>
        <v>45945.548046875003</v>
      </c>
      <c r="K2498" s="38"/>
    </row>
    <row r="2499" spans="1:11" ht="15.95" customHeight="1" x14ac:dyDescent="0.25">
      <c r="A2499" s="34" t="s">
        <v>39</v>
      </c>
      <c r="B2499" s="35" t="s">
        <v>103</v>
      </c>
      <c r="C2499" s="39" t="s">
        <v>38</v>
      </c>
      <c r="D2499" s="40" t="e">
        <f>VLOOKUP(E2497,INVENTORY!$A$2:$N$92,10,FALSE)</f>
        <v>#N/A</v>
      </c>
      <c r="E2499" s="38"/>
      <c r="G2499" s="34" t="s">
        <v>39</v>
      </c>
      <c r="H2499" s="35" t="s">
        <v>103</v>
      </c>
      <c r="I2499" s="39" t="s">
        <v>38</v>
      </c>
      <c r="J2499" s="40" t="e">
        <f>VLOOKUP(K2497,INVENTORY!$A$2:$N$92,10,FALSE)</f>
        <v>#N/A</v>
      </c>
      <c r="K2499" s="38"/>
    </row>
    <row r="2500" spans="1:11" ht="15.95" customHeight="1" x14ac:dyDescent="0.25">
      <c r="A2500" s="34" t="str">
        <f>"Make: "</f>
        <v xml:space="preserve">Make: </v>
      </c>
      <c r="B2500" s="35" t="e">
        <f>VLOOKUP(E2497,INVENTORY!$A$2:$N$92,2,FALSE)</f>
        <v>#N/A</v>
      </c>
      <c r="C2500" s="36" t="str">
        <f>"Model: "</f>
        <v xml:space="preserve">Model: </v>
      </c>
      <c r="D2500" s="40" t="e">
        <f>VLOOKUP(E2497,INVENTORY!$A$2:$N$92,3,FALSE)</f>
        <v>#N/A</v>
      </c>
      <c r="E2500" s="38"/>
      <c r="G2500" s="34" t="str">
        <f>"Make: "</f>
        <v xml:space="preserve">Make: </v>
      </c>
      <c r="H2500" s="35" t="e">
        <f>VLOOKUP(K2497,INVENTORY!$A$2:$N$92,2,FALSE)</f>
        <v>#N/A</v>
      </c>
      <c r="I2500" s="36" t="str">
        <f>"Model: "</f>
        <v xml:space="preserve">Model: </v>
      </c>
      <c r="J2500" s="40" t="e">
        <f>VLOOKUP(K2497,INVENTORY!$A$2:$N$92,3,FALSE)</f>
        <v>#N/A</v>
      </c>
      <c r="K2500" s="38"/>
    </row>
    <row r="2501" spans="1:11" ht="15.95" customHeight="1" x14ac:dyDescent="0.25">
      <c r="A2501" s="34" t="str">
        <f>"CPU/Speed: "</f>
        <v xml:space="preserve">CPU/Speed: </v>
      </c>
      <c r="B2501" s="35" t="e">
        <f>VLOOKUP(E2497,INVENTORY!$A$2:$N$92,4,FALSE)&amp;" / "&amp;VLOOKUP(E2497,INVENTORY!$A$2:$N$92,5,FALSE)&amp;"GHz"</f>
        <v>#N/A</v>
      </c>
      <c r="C2501" s="36"/>
      <c r="D2501" s="36" t="str">
        <f>"Memory: "</f>
        <v xml:space="preserve">Memory: </v>
      </c>
      <c r="E2501" s="41" t="e">
        <f>VLOOKUP(E2497,INVENTORY!$A$2:$N$92,6,FALSE)</f>
        <v>#N/A</v>
      </c>
      <c r="G2501" s="34" t="str">
        <f>"CPU/Speed: "</f>
        <v xml:space="preserve">CPU/Speed: </v>
      </c>
      <c r="H2501" s="35" t="e">
        <f>VLOOKUP(K2497,INVENTORY!$A$2:$N$92,4,FALSE)&amp;" / "&amp;VLOOKUP(K2497,INVENTORY!$A$2:$N$92,5,FALSE)&amp;"GHz"</f>
        <v>#N/A</v>
      </c>
      <c r="I2501" s="36"/>
      <c r="J2501" s="36" t="str">
        <f>"Memory: "</f>
        <v xml:space="preserve">Memory: </v>
      </c>
      <c r="K2501" s="71" t="e">
        <f>VLOOKUP(K2497,INVENTORY!$A$2:$N$92,6,FALSE)</f>
        <v>#N/A</v>
      </c>
    </row>
    <row r="2502" spans="1:11" ht="6.95" customHeight="1" x14ac:dyDescent="0.25">
      <c r="A2502" s="6"/>
      <c r="B2502" s="5"/>
      <c r="C2502" s="5"/>
      <c r="D2502" s="5"/>
      <c r="E2502" s="7"/>
      <c r="G2502" s="6"/>
      <c r="H2502" s="5"/>
      <c r="I2502" s="5"/>
      <c r="J2502" s="5"/>
      <c r="K2502" s="7"/>
    </row>
    <row r="2503" spans="1:11" x14ac:dyDescent="0.25">
      <c r="A2503" s="182" t="s">
        <v>10</v>
      </c>
      <c r="B2503" s="183"/>
      <c r="C2503" s="83" t="s">
        <v>1</v>
      </c>
      <c r="D2503" s="83" t="s">
        <v>9</v>
      </c>
      <c r="E2503" s="68" t="s">
        <v>8</v>
      </c>
      <c r="G2503" s="182" t="s">
        <v>10</v>
      </c>
      <c r="H2503" s="183"/>
      <c r="I2503" s="83" t="s">
        <v>1</v>
      </c>
      <c r="J2503" s="83" t="s">
        <v>9</v>
      </c>
      <c r="K2503" s="68" t="s">
        <v>8</v>
      </c>
    </row>
    <row r="2504" spans="1:11" x14ac:dyDescent="0.25">
      <c r="A2504" s="174" t="s">
        <v>96</v>
      </c>
      <c r="B2504" s="175"/>
      <c r="C2504" s="82" t="s">
        <v>13</v>
      </c>
      <c r="D2504" s="9"/>
      <c r="E2504" s="8"/>
      <c r="G2504" s="174" t="s">
        <v>96</v>
      </c>
      <c r="H2504" s="175"/>
      <c r="I2504" s="82" t="s">
        <v>13</v>
      </c>
      <c r="J2504" s="9"/>
      <c r="K2504" s="8"/>
    </row>
    <row r="2505" spans="1:11" x14ac:dyDescent="0.25">
      <c r="A2505" s="174" t="s">
        <v>98</v>
      </c>
      <c r="B2505" s="175"/>
      <c r="C2505" s="82" t="s">
        <v>13</v>
      </c>
      <c r="D2505" s="9"/>
      <c r="E2505" s="8"/>
      <c r="G2505" s="174" t="s">
        <v>98</v>
      </c>
      <c r="H2505" s="175"/>
      <c r="I2505" s="82" t="s">
        <v>13</v>
      </c>
      <c r="J2505" s="9"/>
      <c r="K2505" s="8"/>
    </row>
    <row r="2506" spans="1:11" x14ac:dyDescent="0.25">
      <c r="A2506" s="174" t="s">
        <v>97</v>
      </c>
      <c r="B2506" s="175"/>
      <c r="C2506" s="82" t="s">
        <v>13</v>
      </c>
      <c r="D2506" s="9"/>
      <c r="E2506" s="8"/>
      <c r="G2506" s="174" t="s">
        <v>97</v>
      </c>
      <c r="H2506" s="175"/>
      <c r="I2506" s="82" t="s">
        <v>13</v>
      </c>
      <c r="J2506" s="9"/>
      <c r="K2506" s="8"/>
    </row>
    <row r="2507" spans="1:11" x14ac:dyDescent="0.25">
      <c r="A2507" s="174" t="s">
        <v>7</v>
      </c>
      <c r="B2507" s="175"/>
      <c r="C2507" s="82" t="s">
        <v>13</v>
      </c>
      <c r="D2507" s="9"/>
      <c r="E2507" s="8"/>
      <c r="G2507" s="174" t="s">
        <v>7</v>
      </c>
      <c r="H2507" s="175"/>
      <c r="I2507" s="82" t="s">
        <v>13</v>
      </c>
      <c r="J2507" s="9"/>
      <c r="K2507" s="8"/>
    </row>
    <row r="2508" spans="1:11" x14ac:dyDescent="0.25">
      <c r="A2508" s="174" t="s">
        <v>99</v>
      </c>
      <c r="B2508" s="175"/>
      <c r="C2508" s="82" t="s">
        <v>13</v>
      </c>
      <c r="D2508" s="9"/>
      <c r="E2508" s="8"/>
      <c r="G2508" s="174" t="s">
        <v>99</v>
      </c>
      <c r="H2508" s="175"/>
      <c r="I2508" s="82" t="s">
        <v>13</v>
      </c>
      <c r="J2508" s="9"/>
      <c r="K2508" s="8"/>
    </row>
    <row r="2509" spans="1:11" x14ac:dyDescent="0.25">
      <c r="A2509" s="174" t="s">
        <v>6</v>
      </c>
      <c r="B2509" s="175"/>
      <c r="C2509" s="82" t="s">
        <v>13</v>
      </c>
      <c r="D2509" s="9"/>
      <c r="E2509" s="8"/>
      <c r="G2509" s="174" t="s">
        <v>6</v>
      </c>
      <c r="H2509" s="175"/>
      <c r="I2509" s="82" t="s">
        <v>13</v>
      </c>
      <c r="J2509" s="9"/>
      <c r="K2509" s="8"/>
    </row>
    <row r="2510" spans="1:11" x14ac:dyDescent="0.25">
      <c r="A2510" s="174"/>
      <c r="B2510" s="175"/>
      <c r="C2510" s="82"/>
      <c r="D2510" s="9"/>
      <c r="E2510" s="8"/>
      <c r="G2510" s="174"/>
      <c r="H2510" s="175"/>
      <c r="I2510" s="82"/>
      <c r="J2510" s="9"/>
      <c r="K2510" s="8"/>
    </row>
    <row r="2511" spans="1:11" x14ac:dyDescent="0.25">
      <c r="A2511" s="174"/>
      <c r="B2511" s="175"/>
      <c r="C2511" s="82"/>
      <c r="D2511" s="9"/>
      <c r="E2511" s="8"/>
      <c r="G2511" s="174"/>
      <c r="H2511" s="175"/>
      <c r="I2511" s="82"/>
      <c r="J2511" s="9"/>
      <c r="K2511" s="8"/>
    </row>
    <row r="2512" spans="1:11" ht="15.75" thickBot="1" x14ac:dyDescent="0.3">
      <c r="A2512" s="163" t="s">
        <v>14</v>
      </c>
      <c r="B2512" s="164"/>
      <c r="C2512" s="164"/>
      <c r="D2512" s="164"/>
      <c r="E2512" s="165"/>
      <c r="G2512" s="163" t="s">
        <v>14</v>
      </c>
      <c r="H2512" s="164"/>
      <c r="I2512" s="164"/>
      <c r="J2512" s="164"/>
      <c r="K2512" s="165"/>
    </row>
    <row r="2513" spans="1:11" ht="21.75" customHeight="1" x14ac:dyDescent="0.25">
      <c r="A2513" s="69" t="s">
        <v>101</v>
      </c>
      <c r="B2513" s="69" t="s">
        <v>5</v>
      </c>
      <c r="C2513" s="69" t="s">
        <v>100</v>
      </c>
      <c r="D2513" s="69" t="s">
        <v>108</v>
      </c>
      <c r="E2513" s="69" t="s">
        <v>95</v>
      </c>
      <c r="G2513" s="69" t="s">
        <v>101</v>
      </c>
      <c r="H2513" s="69" t="s">
        <v>5</v>
      </c>
      <c r="I2513" s="69" t="s">
        <v>100</v>
      </c>
      <c r="J2513" s="69" t="s">
        <v>108</v>
      </c>
      <c r="K2513" s="69" t="s">
        <v>95</v>
      </c>
    </row>
    <row r="2514" spans="1:11" ht="15.75" thickBot="1" x14ac:dyDescent="0.3">
      <c r="A2514" s="70"/>
      <c r="B2514" s="70"/>
      <c r="C2514" s="70" t="e">
        <f>VLOOKUP(E2497,INVENTORY!$A$2:$N$92,7,FALSE)</f>
        <v>#N/A</v>
      </c>
      <c r="D2514" s="70" t="e">
        <f>VLOOKUP(E2497,INVENTORY!$A$2:$N$92,8,FALSE)</f>
        <v>#N/A</v>
      </c>
      <c r="E2514" s="70" t="e">
        <f>VLOOKUP(E2497,INVENTORY!$A$2:$N$92,9,FALSE)</f>
        <v>#N/A</v>
      </c>
      <c r="G2514" s="70"/>
      <c r="H2514" s="70"/>
      <c r="I2514" s="70" t="e">
        <f>VLOOKUP(K2497,INVENTORY!$A$2:$N$92,7,FALSE)</f>
        <v>#N/A</v>
      </c>
      <c r="J2514" s="70" t="e">
        <f>VLOOKUP(K2497,INVENTORY!$A$2:$N$92,8,FALSE)</f>
        <v>#N/A</v>
      </c>
      <c r="K2514" s="70" t="e">
        <f>VLOOKUP(K2497,INVENTORY!$A$2:$N$92,9,FALSE)</f>
        <v>#N/A</v>
      </c>
    </row>
    <row r="2515" spans="1:11" ht="15.75" thickBot="1" x14ac:dyDescent="0.3">
      <c r="A2515" s="6"/>
      <c r="B2515" s="5"/>
      <c r="C2515" s="5"/>
      <c r="D2515" s="5"/>
      <c r="E2515" s="7"/>
      <c r="G2515" s="6"/>
      <c r="H2515" s="5"/>
      <c r="I2515" s="5"/>
      <c r="J2515" s="5"/>
      <c r="K2515" s="7"/>
    </row>
    <row r="2516" spans="1:11" ht="18" customHeight="1" thickBot="1" x14ac:dyDescent="0.3">
      <c r="A2516" s="6" t="s">
        <v>4</v>
      </c>
      <c r="B2516" s="5"/>
      <c r="C2516" s="166" t="e">
        <f>"Function Code: "&amp;VLOOKUP(E2497,INVENTORY!$A$2:$Q$92,14,FALSE)</f>
        <v>#N/A</v>
      </c>
      <c r="D2516" s="167"/>
      <c r="E2516" s="168"/>
      <c r="G2516" s="6" t="s">
        <v>4</v>
      </c>
      <c r="H2516" s="5"/>
      <c r="I2516" s="166" t="e">
        <f>"Function Code: "&amp;VLOOKUP(K2497,INVENTORY!$A$2:$Q$92,14,FALSE)</f>
        <v>#N/A</v>
      </c>
      <c r="J2516" s="167"/>
      <c r="K2516" s="168"/>
    </row>
    <row r="2517" spans="1:11" ht="15" customHeight="1" thickBot="1" x14ac:dyDescent="0.3">
      <c r="A2517" s="6"/>
      <c r="B2517" s="5"/>
      <c r="C2517" s="169"/>
      <c r="D2517" s="170"/>
      <c r="E2517" s="171"/>
      <c r="G2517" s="6"/>
      <c r="H2517" s="5"/>
      <c r="I2517" s="169"/>
      <c r="J2517" s="170"/>
      <c r="K2517" s="171"/>
    </row>
    <row r="2518" spans="1:11" ht="15" customHeight="1" thickBot="1" x14ac:dyDescent="0.3">
      <c r="A2518" s="6"/>
      <c r="B2518" s="5"/>
      <c r="C2518" s="169" t="e">
        <f>"Cosmetic Code: "&amp;VLOOKUP(E2497,INVENTORY!$A$2:$Q$92,15,FALSE)</f>
        <v>#N/A</v>
      </c>
      <c r="D2518" s="170"/>
      <c r="E2518" s="171"/>
      <c r="G2518" s="6"/>
      <c r="H2518" s="5"/>
      <c r="I2518" s="169" t="e">
        <f>"Cosmetic Code: "&amp;VLOOKUP(K2497,INVENTORY!$A$2:$Q$92,15,FALSE)</f>
        <v>#N/A</v>
      </c>
      <c r="J2518" s="170"/>
      <c r="K2518" s="171"/>
    </row>
    <row r="2519" spans="1:11" ht="15" customHeight="1" x14ac:dyDescent="0.25">
      <c r="A2519" s="6"/>
      <c r="B2519" s="5"/>
      <c r="C2519" s="15"/>
      <c r="D2519" s="16"/>
      <c r="E2519" s="17"/>
      <c r="G2519" s="6"/>
      <c r="H2519" s="5"/>
      <c r="I2519" s="15"/>
      <c r="J2519" s="16"/>
      <c r="K2519" s="17"/>
    </row>
    <row r="2520" spans="1:11" ht="15" customHeight="1" x14ac:dyDescent="0.25">
      <c r="A2520" s="4" t="s">
        <v>3</v>
      </c>
      <c r="B2520" s="14" t="s">
        <v>2</v>
      </c>
      <c r="C2520" s="15"/>
      <c r="D2520" s="16"/>
      <c r="E2520" s="17"/>
      <c r="G2520" s="4" t="s">
        <v>3</v>
      </c>
      <c r="H2520" s="14" t="s">
        <v>2</v>
      </c>
      <c r="I2520" s="15"/>
      <c r="J2520" s="16"/>
      <c r="K2520" s="17"/>
    </row>
    <row r="2521" spans="1:11" ht="15.75" customHeight="1" thickBot="1" x14ac:dyDescent="0.3">
      <c r="A2521" s="12" t="s">
        <v>1</v>
      </c>
      <c r="B2521" s="13" t="s">
        <v>1</v>
      </c>
      <c r="C2521" s="18"/>
      <c r="D2521" s="19"/>
      <c r="E2521" s="20"/>
      <c r="G2521" s="12" t="s">
        <v>1</v>
      </c>
      <c r="H2521" s="13" t="s">
        <v>1</v>
      </c>
      <c r="I2521" s="18"/>
      <c r="J2521" s="19"/>
      <c r="K2521" s="20"/>
    </row>
    <row r="2522" spans="1:11" ht="15.75" thickBot="1" x14ac:dyDescent="0.3">
      <c r="A2522" s="3" t="s">
        <v>0</v>
      </c>
      <c r="B2522" s="2" t="s">
        <v>0</v>
      </c>
      <c r="C2522" s="1"/>
      <c r="D2522" s="172" t="s">
        <v>119</v>
      </c>
      <c r="E2522" s="173"/>
      <c r="G2522" s="3" t="s">
        <v>0</v>
      </c>
      <c r="H2522" s="2" t="s">
        <v>0</v>
      </c>
      <c r="I2522" s="1"/>
      <c r="J2522" s="172" t="s">
        <v>119</v>
      </c>
      <c r="K2522" s="173"/>
    </row>
    <row r="2523" spans="1:11" ht="47.25" customHeight="1" thickBot="1" x14ac:dyDescent="0.3"/>
    <row r="2524" spans="1:11" ht="15" customHeight="1" x14ac:dyDescent="0.25">
      <c r="A2524" s="176" t="s">
        <v>105</v>
      </c>
      <c r="B2524" s="177"/>
      <c r="C2524" s="177"/>
      <c r="D2524" s="177"/>
      <c r="E2524" s="178"/>
      <c r="G2524" s="176" t="s">
        <v>105</v>
      </c>
      <c r="H2524" s="177"/>
      <c r="I2524" s="177"/>
      <c r="J2524" s="177"/>
      <c r="K2524" s="178"/>
    </row>
    <row r="2525" spans="1:11" ht="15.75" customHeight="1" thickBot="1" x14ac:dyDescent="0.3">
      <c r="A2525" s="179"/>
      <c r="B2525" s="180"/>
      <c r="C2525" s="180"/>
      <c r="D2525" s="180"/>
      <c r="E2525" s="181"/>
      <c r="G2525" s="179"/>
      <c r="H2525" s="180"/>
      <c r="I2525" s="180"/>
      <c r="J2525" s="180"/>
      <c r="K2525" s="181"/>
    </row>
    <row r="2526" spans="1:11" ht="15.75" customHeight="1" thickBot="1" x14ac:dyDescent="0.3">
      <c r="A2526" s="11"/>
      <c r="B2526" s="10"/>
      <c r="C2526" s="10"/>
      <c r="D2526" s="33" t="s">
        <v>42</v>
      </c>
      <c r="E2526" s="42">
        <f>'Data-PULLDOWNS'!$B$3*2+E2497</f>
        <v>46</v>
      </c>
      <c r="G2526" s="11"/>
      <c r="H2526" s="10"/>
      <c r="I2526" s="10"/>
      <c r="J2526" s="33" t="s">
        <v>42</v>
      </c>
      <c r="K2526" s="42">
        <f>'Data-PULLDOWNS'!$B$3*3+E2497</f>
        <v>47</v>
      </c>
    </row>
    <row r="2527" spans="1:11" ht="19.5" customHeight="1" x14ac:dyDescent="0.25">
      <c r="A2527" s="34" t="s">
        <v>11</v>
      </c>
      <c r="B2527" s="35" t="s">
        <v>15</v>
      </c>
      <c r="C2527" s="36" t="s">
        <v>12</v>
      </c>
      <c r="D2527" s="37">
        <f ca="1">NOW()</f>
        <v>45945.548046875003</v>
      </c>
      <c r="E2527" s="38"/>
      <c r="G2527" s="34" t="s">
        <v>11</v>
      </c>
      <c r="H2527" s="35" t="s">
        <v>15</v>
      </c>
      <c r="I2527" s="36" t="s">
        <v>12</v>
      </c>
      <c r="J2527" s="37">
        <f ca="1">NOW()</f>
        <v>45945.548046875003</v>
      </c>
      <c r="K2527" s="38"/>
    </row>
    <row r="2528" spans="1:11" ht="15.95" customHeight="1" x14ac:dyDescent="0.25">
      <c r="A2528" s="34" t="s">
        <v>39</v>
      </c>
      <c r="B2528" s="35" t="s">
        <v>103</v>
      </c>
      <c r="C2528" s="39" t="s">
        <v>38</v>
      </c>
      <c r="D2528" s="40" t="e">
        <f>VLOOKUP(E2526,INVENTORY!$A$2:$N$92,10,FALSE)</f>
        <v>#N/A</v>
      </c>
      <c r="E2528" s="38"/>
      <c r="G2528" s="34" t="s">
        <v>39</v>
      </c>
      <c r="H2528" s="35" t="s">
        <v>103</v>
      </c>
      <c r="I2528" s="39" t="s">
        <v>38</v>
      </c>
      <c r="J2528" s="40" t="e">
        <f>VLOOKUP(K2526,INVENTORY!$A$2:$N$92,10,FALSE)</f>
        <v>#N/A</v>
      </c>
      <c r="K2528" s="38"/>
    </row>
    <row r="2529" spans="1:11" ht="15.95" customHeight="1" x14ac:dyDescent="0.25">
      <c r="A2529" s="34" t="str">
        <f>"Make: "</f>
        <v xml:space="preserve">Make: </v>
      </c>
      <c r="B2529" s="35" t="e">
        <f>VLOOKUP(E2526,INVENTORY!$A$2:$N$92,2,FALSE)</f>
        <v>#N/A</v>
      </c>
      <c r="C2529" s="36" t="str">
        <f>"Model: "</f>
        <v xml:space="preserve">Model: </v>
      </c>
      <c r="D2529" s="40" t="e">
        <f>VLOOKUP(E2526,INVENTORY!$A$2:$N$92,3,FALSE)</f>
        <v>#N/A</v>
      </c>
      <c r="E2529" s="38"/>
      <c r="G2529" s="34" t="str">
        <f>"Make: "</f>
        <v xml:space="preserve">Make: </v>
      </c>
      <c r="H2529" s="35" t="e">
        <f>VLOOKUP(K2526,INVENTORY!$A$2:$N$92,2,FALSE)</f>
        <v>#N/A</v>
      </c>
      <c r="I2529" s="36" t="str">
        <f>"Model: "</f>
        <v xml:space="preserve">Model: </v>
      </c>
      <c r="J2529" s="40" t="e">
        <f>VLOOKUP(K2526,INVENTORY!$A$2:$N$92,3,FALSE)</f>
        <v>#N/A</v>
      </c>
      <c r="K2529" s="38"/>
    </row>
    <row r="2530" spans="1:11" ht="15.95" customHeight="1" x14ac:dyDescent="0.25">
      <c r="A2530" s="34" t="str">
        <f>"CPU/Speed: "</f>
        <v xml:space="preserve">CPU/Speed: </v>
      </c>
      <c r="B2530" s="35" t="e">
        <f>VLOOKUP(E2526,INVENTORY!$A$2:$N$92,4,FALSE)&amp;" / "&amp;VLOOKUP(E2526,INVENTORY!$A$2:$N$92,5,FALSE)&amp;"GHz"</f>
        <v>#N/A</v>
      </c>
      <c r="C2530" s="36"/>
      <c r="D2530" s="36" t="str">
        <f>"Memory: "</f>
        <v xml:space="preserve">Memory: </v>
      </c>
      <c r="E2530" s="71" t="e">
        <f>VLOOKUP(E2526,INVENTORY!$A$2:$N$92,6,FALSE)</f>
        <v>#N/A</v>
      </c>
      <c r="G2530" s="34" t="str">
        <f>"CPU/Speed: "</f>
        <v xml:space="preserve">CPU/Speed: </v>
      </c>
      <c r="H2530" s="35" t="e">
        <f>VLOOKUP(K2526,INVENTORY!$A$2:$N$92,4,FALSE)&amp;" / "&amp;VLOOKUP(K2526,INVENTORY!$A$2:$N$92,5,FALSE)&amp;"GHz"</f>
        <v>#N/A</v>
      </c>
      <c r="I2530" s="36"/>
      <c r="J2530" s="36" t="str">
        <f>"Memory: "</f>
        <v xml:space="preserve">Memory: </v>
      </c>
      <c r="K2530" s="71" t="e">
        <f>VLOOKUP(K2526,INVENTORY!$A$2:$N$92,6,FALSE)</f>
        <v>#N/A</v>
      </c>
    </row>
    <row r="2531" spans="1:11" ht="6.95" customHeight="1" x14ac:dyDescent="0.25">
      <c r="A2531" s="6"/>
      <c r="B2531" s="5"/>
      <c r="C2531" s="5"/>
      <c r="D2531" s="5"/>
      <c r="E2531" s="7"/>
      <c r="G2531" s="6"/>
      <c r="H2531" s="5"/>
      <c r="I2531" s="5"/>
      <c r="J2531" s="5"/>
      <c r="K2531" s="7"/>
    </row>
    <row r="2532" spans="1:11" x14ac:dyDescent="0.25">
      <c r="A2532" s="182" t="s">
        <v>10</v>
      </c>
      <c r="B2532" s="183"/>
      <c r="C2532" s="83" t="s">
        <v>1</v>
      </c>
      <c r="D2532" s="83" t="s">
        <v>9</v>
      </c>
      <c r="E2532" s="68" t="s">
        <v>8</v>
      </c>
      <c r="G2532" s="182" t="s">
        <v>10</v>
      </c>
      <c r="H2532" s="183"/>
      <c r="I2532" s="83" t="s">
        <v>1</v>
      </c>
      <c r="J2532" s="83" t="s">
        <v>9</v>
      </c>
      <c r="K2532" s="68" t="s">
        <v>8</v>
      </c>
    </row>
    <row r="2533" spans="1:11" x14ac:dyDescent="0.25">
      <c r="A2533" s="174" t="s">
        <v>96</v>
      </c>
      <c r="B2533" s="175"/>
      <c r="C2533" s="82" t="s">
        <v>13</v>
      </c>
      <c r="D2533" s="9"/>
      <c r="E2533" s="8"/>
      <c r="G2533" s="174" t="s">
        <v>96</v>
      </c>
      <c r="H2533" s="175"/>
      <c r="I2533" s="82" t="s">
        <v>13</v>
      </c>
      <c r="J2533" s="9"/>
      <c r="K2533" s="8"/>
    </row>
    <row r="2534" spans="1:11" x14ac:dyDescent="0.25">
      <c r="A2534" s="174" t="s">
        <v>98</v>
      </c>
      <c r="B2534" s="175"/>
      <c r="C2534" s="82" t="s">
        <v>13</v>
      </c>
      <c r="D2534" s="9"/>
      <c r="E2534" s="8"/>
      <c r="G2534" s="174" t="s">
        <v>98</v>
      </c>
      <c r="H2534" s="175"/>
      <c r="I2534" s="82" t="s">
        <v>13</v>
      </c>
      <c r="J2534" s="9"/>
      <c r="K2534" s="8"/>
    </row>
    <row r="2535" spans="1:11" x14ac:dyDescent="0.25">
      <c r="A2535" s="174" t="s">
        <v>97</v>
      </c>
      <c r="B2535" s="175"/>
      <c r="C2535" s="82" t="s">
        <v>13</v>
      </c>
      <c r="D2535" s="9"/>
      <c r="E2535" s="8"/>
      <c r="G2535" s="174" t="s">
        <v>97</v>
      </c>
      <c r="H2535" s="175"/>
      <c r="I2535" s="82" t="s">
        <v>13</v>
      </c>
      <c r="J2535" s="9"/>
      <c r="K2535" s="8"/>
    </row>
    <row r="2536" spans="1:11" x14ac:dyDescent="0.25">
      <c r="A2536" s="174" t="s">
        <v>7</v>
      </c>
      <c r="B2536" s="175"/>
      <c r="C2536" s="82" t="s">
        <v>13</v>
      </c>
      <c r="D2536" s="9"/>
      <c r="E2536" s="8"/>
      <c r="G2536" s="174" t="s">
        <v>7</v>
      </c>
      <c r="H2536" s="175"/>
      <c r="I2536" s="82" t="s">
        <v>13</v>
      </c>
      <c r="J2536" s="9"/>
      <c r="K2536" s="8"/>
    </row>
    <row r="2537" spans="1:11" x14ac:dyDescent="0.25">
      <c r="A2537" s="174" t="s">
        <v>99</v>
      </c>
      <c r="B2537" s="175"/>
      <c r="C2537" s="82" t="s">
        <v>13</v>
      </c>
      <c r="D2537" s="9"/>
      <c r="E2537" s="8"/>
      <c r="G2537" s="174" t="s">
        <v>99</v>
      </c>
      <c r="H2537" s="175"/>
      <c r="I2537" s="82" t="s">
        <v>13</v>
      </c>
      <c r="J2537" s="9"/>
      <c r="K2537" s="8"/>
    </row>
    <row r="2538" spans="1:11" x14ac:dyDescent="0.25">
      <c r="A2538" s="174" t="s">
        <v>6</v>
      </c>
      <c r="B2538" s="175"/>
      <c r="C2538" s="82" t="s">
        <v>13</v>
      </c>
      <c r="D2538" s="9"/>
      <c r="E2538" s="8"/>
      <c r="G2538" s="174" t="s">
        <v>6</v>
      </c>
      <c r="H2538" s="175"/>
      <c r="I2538" s="82" t="s">
        <v>13</v>
      </c>
      <c r="J2538" s="9"/>
      <c r="K2538" s="8"/>
    </row>
    <row r="2539" spans="1:11" x14ac:dyDescent="0.25">
      <c r="A2539" s="174"/>
      <c r="B2539" s="175"/>
      <c r="C2539" s="82"/>
      <c r="D2539" s="9"/>
      <c r="E2539" s="8"/>
      <c r="G2539" s="174"/>
      <c r="H2539" s="175"/>
      <c r="I2539" s="82"/>
      <c r="J2539" s="9"/>
      <c r="K2539" s="8"/>
    </row>
    <row r="2540" spans="1:11" x14ac:dyDescent="0.25">
      <c r="A2540" s="174"/>
      <c r="B2540" s="175"/>
      <c r="C2540" s="82"/>
      <c r="D2540" s="9"/>
      <c r="E2540" s="8"/>
      <c r="G2540" s="174"/>
      <c r="H2540" s="175"/>
      <c r="I2540" s="82"/>
      <c r="J2540" s="9"/>
      <c r="K2540" s="8"/>
    </row>
    <row r="2541" spans="1:11" ht="15.75" thickBot="1" x14ac:dyDescent="0.3">
      <c r="A2541" s="163" t="s">
        <v>14</v>
      </c>
      <c r="B2541" s="164"/>
      <c r="C2541" s="164"/>
      <c r="D2541" s="164"/>
      <c r="E2541" s="165"/>
      <c r="G2541" s="163" t="s">
        <v>14</v>
      </c>
      <c r="H2541" s="164"/>
      <c r="I2541" s="164"/>
      <c r="J2541" s="164"/>
      <c r="K2541" s="165"/>
    </row>
    <row r="2542" spans="1:11" ht="21.75" customHeight="1" x14ac:dyDescent="0.25">
      <c r="A2542" s="69" t="s">
        <v>101</v>
      </c>
      <c r="B2542" s="69" t="s">
        <v>5</v>
      </c>
      <c r="C2542" s="69" t="s">
        <v>100</v>
      </c>
      <c r="D2542" s="69" t="s">
        <v>108</v>
      </c>
      <c r="E2542" s="69" t="s">
        <v>95</v>
      </c>
      <c r="G2542" s="69" t="s">
        <v>101</v>
      </c>
      <c r="H2542" s="69" t="s">
        <v>5</v>
      </c>
      <c r="I2542" s="69" t="s">
        <v>100</v>
      </c>
      <c r="J2542" s="69" t="s">
        <v>108</v>
      </c>
      <c r="K2542" s="69" t="s">
        <v>95</v>
      </c>
    </row>
    <row r="2543" spans="1:11" ht="15.75" thickBot="1" x14ac:dyDescent="0.3">
      <c r="A2543" s="70"/>
      <c r="B2543" s="70"/>
      <c r="C2543" s="70" t="e">
        <f>VLOOKUP(E2526,INVENTORY!$A$2:$N$92,7,FALSE)</f>
        <v>#N/A</v>
      </c>
      <c r="D2543" s="70" t="e">
        <f>VLOOKUP(E2526,INVENTORY!$A$2:$N$92,8,FALSE)</f>
        <v>#N/A</v>
      </c>
      <c r="E2543" s="70" t="e">
        <f>VLOOKUP(E2526,INVENTORY!$A$2:$N$92,9,FALSE)</f>
        <v>#N/A</v>
      </c>
      <c r="G2543" s="70"/>
      <c r="H2543" s="70"/>
      <c r="I2543" s="70" t="e">
        <f>VLOOKUP(K2526,INVENTORY!$A$2:$N$92,7,FALSE)</f>
        <v>#N/A</v>
      </c>
      <c r="J2543" s="70" t="e">
        <f>VLOOKUP(K2526,INVENTORY!$A$2:$N$92,8,FALSE)</f>
        <v>#N/A</v>
      </c>
      <c r="K2543" s="70" t="e">
        <f>VLOOKUP(K2526,INVENTORY!$A$2:$N$92,9,FALSE)</f>
        <v>#N/A</v>
      </c>
    </row>
    <row r="2544" spans="1:11" ht="15.75" thickBot="1" x14ac:dyDescent="0.3">
      <c r="A2544" s="6"/>
      <c r="B2544" s="5"/>
      <c r="C2544" s="5"/>
      <c r="D2544" s="5"/>
      <c r="E2544" s="7"/>
      <c r="G2544" s="6"/>
      <c r="H2544" s="5"/>
      <c r="I2544" s="5"/>
      <c r="J2544" s="5"/>
      <c r="K2544" s="7"/>
    </row>
    <row r="2545" spans="1:11" ht="18" customHeight="1" thickBot="1" x14ac:dyDescent="0.3">
      <c r="A2545" s="6" t="s">
        <v>4</v>
      </c>
      <c r="B2545" s="5"/>
      <c r="C2545" s="166" t="e">
        <f>"Function Code: "&amp;VLOOKUP(E2526,INVENTORY!$A$2:$Q$92,14,FALSE)</f>
        <v>#N/A</v>
      </c>
      <c r="D2545" s="167"/>
      <c r="E2545" s="168"/>
      <c r="G2545" s="6" t="s">
        <v>4</v>
      </c>
      <c r="H2545" s="5"/>
      <c r="I2545" s="166" t="e">
        <f>"Function Code: "&amp;VLOOKUP(K2526,INVENTORY!$A$2:$Q$92,14,FALSE)</f>
        <v>#N/A</v>
      </c>
      <c r="J2545" s="167"/>
      <c r="K2545" s="168"/>
    </row>
    <row r="2546" spans="1:11" ht="15" customHeight="1" thickBot="1" x14ac:dyDescent="0.3">
      <c r="A2546" s="6"/>
      <c r="B2546" s="5"/>
      <c r="C2546" s="169"/>
      <c r="D2546" s="170"/>
      <c r="E2546" s="171"/>
      <c r="G2546" s="6"/>
      <c r="H2546" s="5"/>
      <c r="I2546" s="169"/>
      <c r="J2546" s="170"/>
      <c r="K2546" s="171"/>
    </row>
    <row r="2547" spans="1:11" ht="15" customHeight="1" thickBot="1" x14ac:dyDescent="0.3">
      <c r="A2547" s="6"/>
      <c r="B2547" s="5"/>
      <c r="C2547" s="169" t="e">
        <f>"Cosmetic Code: "&amp;VLOOKUP(E2526,INVENTORY!$A$2:$Q$92,15,FALSE)</f>
        <v>#N/A</v>
      </c>
      <c r="D2547" s="170"/>
      <c r="E2547" s="171"/>
      <c r="G2547" s="6"/>
      <c r="H2547" s="5"/>
      <c r="I2547" s="169" t="e">
        <f>"Cosmetic Code: "&amp;VLOOKUP(K2526,INVENTORY!$A$2:$Q$92,15,FALSE)</f>
        <v>#N/A</v>
      </c>
      <c r="J2547" s="170"/>
      <c r="K2547" s="171"/>
    </row>
    <row r="2548" spans="1:11" ht="15" customHeight="1" x14ac:dyDescent="0.25">
      <c r="A2548" s="6"/>
      <c r="B2548" s="5"/>
      <c r="C2548" s="15"/>
      <c r="D2548" s="16"/>
      <c r="E2548" s="17"/>
      <c r="G2548" s="6"/>
      <c r="H2548" s="5"/>
      <c r="I2548" s="15"/>
      <c r="J2548" s="16"/>
      <c r="K2548" s="17"/>
    </row>
    <row r="2549" spans="1:11" ht="15" customHeight="1" x14ac:dyDescent="0.25">
      <c r="A2549" s="4" t="s">
        <v>3</v>
      </c>
      <c r="B2549" s="14" t="s">
        <v>2</v>
      </c>
      <c r="C2549" s="15"/>
      <c r="D2549" s="16"/>
      <c r="E2549" s="17"/>
      <c r="G2549" s="4" t="s">
        <v>3</v>
      </c>
      <c r="H2549" s="14" t="s">
        <v>2</v>
      </c>
      <c r="I2549" s="15"/>
      <c r="J2549" s="16"/>
      <c r="K2549" s="17"/>
    </row>
    <row r="2550" spans="1:11" ht="15.75" customHeight="1" thickBot="1" x14ac:dyDescent="0.3">
      <c r="A2550" s="12" t="s">
        <v>1</v>
      </c>
      <c r="B2550" s="13" t="s">
        <v>1</v>
      </c>
      <c r="C2550" s="18"/>
      <c r="D2550" s="19"/>
      <c r="E2550" s="20"/>
      <c r="G2550" s="12" t="s">
        <v>1</v>
      </c>
      <c r="H2550" s="13" t="s">
        <v>1</v>
      </c>
      <c r="I2550" s="18"/>
      <c r="J2550" s="19"/>
      <c r="K2550" s="20"/>
    </row>
    <row r="2551" spans="1:11" ht="15.75" thickBot="1" x14ac:dyDescent="0.3">
      <c r="A2551" s="3" t="s">
        <v>0</v>
      </c>
      <c r="B2551" s="2" t="s">
        <v>0</v>
      </c>
      <c r="C2551" s="1"/>
      <c r="D2551" s="172" t="s">
        <v>119</v>
      </c>
      <c r="E2551" s="173"/>
      <c r="G2551" s="3" t="s">
        <v>0</v>
      </c>
      <c r="H2551" s="2" t="s">
        <v>0</v>
      </c>
      <c r="I2551" s="1"/>
      <c r="J2551" s="172" t="s">
        <v>119</v>
      </c>
      <c r="K2551" s="173"/>
    </row>
    <row r="2552" spans="1:11" ht="15.75" thickBot="1" x14ac:dyDescent="0.3"/>
    <row r="2553" spans="1:11" ht="15" customHeight="1" x14ac:dyDescent="0.25">
      <c r="A2553" s="176" t="s">
        <v>105</v>
      </c>
      <c r="B2553" s="177"/>
      <c r="C2553" s="177"/>
      <c r="D2553" s="177"/>
      <c r="E2553" s="178"/>
      <c r="G2553" s="176" t="s">
        <v>105</v>
      </c>
      <c r="H2553" s="177"/>
      <c r="I2553" s="177"/>
      <c r="J2553" s="177"/>
      <c r="K2553" s="178"/>
    </row>
    <row r="2554" spans="1:11" ht="15.75" customHeight="1" thickBot="1" x14ac:dyDescent="0.3">
      <c r="A2554" s="179"/>
      <c r="B2554" s="180"/>
      <c r="C2554" s="180"/>
      <c r="D2554" s="180"/>
      <c r="E2554" s="181"/>
      <c r="G2554" s="179"/>
      <c r="H2554" s="180"/>
      <c r="I2554" s="180"/>
      <c r="J2554" s="180"/>
      <c r="K2554" s="181"/>
    </row>
    <row r="2555" spans="1:11" ht="15.75" customHeight="1" thickBot="1" x14ac:dyDescent="0.3">
      <c r="A2555" s="11"/>
      <c r="B2555" s="10"/>
      <c r="C2555" s="10"/>
      <c r="D2555" s="33" t="s">
        <v>42</v>
      </c>
      <c r="E2555" s="42">
        <f>E2497+1</f>
        <v>45</v>
      </c>
      <c r="G2555" s="11"/>
      <c r="H2555" s="10"/>
      <c r="I2555" s="10"/>
      <c r="J2555" s="33" t="s">
        <v>42</v>
      </c>
      <c r="K2555" s="42">
        <f>'Data-PULLDOWNS'!$B$3+E2555</f>
        <v>46</v>
      </c>
    </row>
    <row r="2556" spans="1:11" ht="19.5" customHeight="1" x14ac:dyDescent="0.25">
      <c r="A2556" s="34" t="s">
        <v>11</v>
      </c>
      <c r="B2556" s="35" t="s">
        <v>15</v>
      </c>
      <c r="C2556" s="36" t="s">
        <v>12</v>
      </c>
      <c r="D2556" s="37">
        <f ca="1">NOW()</f>
        <v>45945.548046875003</v>
      </c>
      <c r="E2556" s="38"/>
      <c r="G2556" s="34" t="s">
        <v>11</v>
      </c>
      <c r="H2556" s="35" t="s">
        <v>15</v>
      </c>
      <c r="I2556" s="36" t="s">
        <v>12</v>
      </c>
      <c r="J2556" s="37">
        <f ca="1">NOW()</f>
        <v>45945.548046875003</v>
      </c>
      <c r="K2556" s="38"/>
    </row>
    <row r="2557" spans="1:11" ht="15.95" customHeight="1" x14ac:dyDescent="0.25">
      <c r="A2557" s="34" t="s">
        <v>39</v>
      </c>
      <c r="B2557" s="35" t="s">
        <v>103</v>
      </c>
      <c r="C2557" s="39" t="s">
        <v>38</v>
      </c>
      <c r="D2557" s="40" t="e">
        <f>VLOOKUP(E2555,INVENTORY!$A$2:$N$92,10,FALSE)</f>
        <v>#N/A</v>
      </c>
      <c r="E2557" s="38"/>
      <c r="G2557" s="34" t="s">
        <v>39</v>
      </c>
      <c r="H2557" s="35" t="s">
        <v>103</v>
      </c>
      <c r="I2557" s="39" t="s">
        <v>38</v>
      </c>
      <c r="J2557" s="40" t="e">
        <f>VLOOKUP(K2555,INVENTORY!$A$2:$N$92,10,FALSE)</f>
        <v>#N/A</v>
      </c>
      <c r="K2557" s="38"/>
    </row>
    <row r="2558" spans="1:11" ht="15.95" customHeight="1" x14ac:dyDescent="0.25">
      <c r="A2558" s="34" t="str">
        <f>"Make: "</f>
        <v xml:space="preserve">Make: </v>
      </c>
      <c r="B2558" s="35" t="e">
        <f>VLOOKUP(E2555,INVENTORY!$A$2:$N$92,2,FALSE)</f>
        <v>#N/A</v>
      </c>
      <c r="C2558" s="36" t="str">
        <f>"Model: "</f>
        <v xml:space="preserve">Model: </v>
      </c>
      <c r="D2558" s="40" t="e">
        <f>VLOOKUP(E2555,INVENTORY!$A$2:$N$92,3,FALSE)</f>
        <v>#N/A</v>
      </c>
      <c r="E2558" s="38"/>
      <c r="G2558" s="34" t="str">
        <f>"Make: "</f>
        <v xml:space="preserve">Make: </v>
      </c>
      <c r="H2558" s="35" t="e">
        <f>VLOOKUP(K2555,INVENTORY!$A$2:$N$92,2,FALSE)</f>
        <v>#N/A</v>
      </c>
      <c r="I2558" s="36" t="str">
        <f>"Model: "</f>
        <v xml:space="preserve">Model: </v>
      </c>
      <c r="J2558" s="40" t="e">
        <f>VLOOKUP(K2555,INVENTORY!$A$2:$N$92,3,FALSE)</f>
        <v>#N/A</v>
      </c>
      <c r="K2558" s="38"/>
    </row>
    <row r="2559" spans="1:11" ht="15.95" customHeight="1" x14ac:dyDescent="0.25">
      <c r="A2559" s="34" t="str">
        <f>"CPU/Speed: "</f>
        <v xml:space="preserve">CPU/Speed: </v>
      </c>
      <c r="B2559" s="35" t="e">
        <f>VLOOKUP(E2555,INVENTORY!$A$2:$N$92,4,FALSE)&amp;" / "&amp;VLOOKUP(E2555,INVENTORY!$A$2:$N$92,5,FALSE)&amp;"GHz"</f>
        <v>#N/A</v>
      </c>
      <c r="C2559" s="36"/>
      <c r="D2559" s="36" t="str">
        <f>"Memory: "</f>
        <v xml:space="preserve">Memory: </v>
      </c>
      <c r="E2559" s="41" t="e">
        <f>VLOOKUP(E2555,INVENTORY!$A$2:$N$92,6,FALSE)</f>
        <v>#N/A</v>
      </c>
      <c r="G2559" s="34" t="str">
        <f>"CPU/Speed: "</f>
        <v xml:space="preserve">CPU/Speed: </v>
      </c>
      <c r="H2559" s="35" t="e">
        <f>VLOOKUP(K2555,INVENTORY!$A$2:$N$92,4,FALSE)&amp;" / "&amp;VLOOKUP(K2555,INVENTORY!$A$2:$N$92,5,FALSE)&amp;"GHz"</f>
        <v>#N/A</v>
      </c>
      <c r="I2559" s="36"/>
      <c r="J2559" s="36" t="str">
        <f>"Memory: "</f>
        <v xml:space="preserve">Memory: </v>
      </c>
      <c r="K2559" s="71" t="e">
        <f>VLOOKUP(K2555,INVENTORY!$A$2:$N$92,6,FALSE)</f>
        <v>#N/A</v>
      </c>
    </row>
    <row r="2560" spans="1:11" ht="6.95" customHeight="1" x14ac:dyDescent="0.25">
      <c r="A2560" s="6"/>
      <c r="B2560" s="5"/>
      <c r="C2560" s="5"/>
      <c r="D2560" s="5"/>
      <c r="E2560" s="7"/>
      <c r="G2560" s="6"/>
      <c r="H2560" s="5"/>
      <c r="I2560" s="5"/>
      <c r="J2560" s="5"/>
      <c r="K2560" s="7"/>
    </row>
    <row r="2561" spans="1:11" x14ac:dyDescent="0.25">
      <c r="A2561" s="182" t="s">
        <v>10</v>
      </c>
      <c r="B2561" s="183"/>
      <c r="C2561" s="83" t="s">
        <v>1</v>
      </c>
      <c r="D2561" s="83" t="s">
        <v>9</v>
      </c>
      <c r="E2561" s="68" t="s">
        <v>8</v>
      </c>
      <c r="G2561" s="182" t="s">
        <v>10</v>
      </c>
      <c r="H2561" s="183"/>
      <c r="I2561" s="83" t="s">
        <v>1</v>
      </c>
      <c r="J2561" s="83" t="s">
        <v>9</v>
      </c>
      <c r="K2561" s="68" t="s">
        <v>8</v>
      </c>
    </row>
    <row r="2562" spans="1:11" x14ac:dyDescent="0.25">
      <c r="A2562" s="174" t="s">
        <v>96</v>
      </c>
      <c r="B2562" s="175"/>
      <c r="C2562" s="82" t="s">
        <v>13</v>
      </c>
      <c r="D2562" s="9"/>
      <c r="E2562" s="8"/>
      <c r="G2562" s="174" t="s">
        <v>96</v>
      </c>
      <c r="H2562" s="175"/>
      <c r="I2562" s="82" t="s">
        <v>13</v>
      </c>
      <c r="J2562" s="9"/>
      <c r="K2562" s="8"/>
    </row>
    <row r="2563" spans="1:11" x14ac:dyDescent="0.25">
      <c r="A2563" s="174" t="s">
        <v>98</v>
      </c>
      <c r="B2563" s="175"/>
      <c r="C2563" s="82" t="s">
        <v>13</v>
      </c>
      <c r="D2563" s="9"/>
      <c r="E2563" s="8"/>
      <c r="G2563" s="174" t="s">
        <v>98</v>
      </c>
      <c r="H2563" s="175"/>
      <c r="I2563" s="82" t="s">
        <v>13</v>
      </c>
      <c r="J2563" s="9"/>
      <c r="K2563" s="8"/>
    </row>
    <row r="2564" spans="1:11" x14ac:dyDescent="0.25">
      <c r="A2564" s="174" t="s">
        <v>97</v>
      </c>
      <c r="B2564" s="175"/>
      <c r="C2564" s="82" t="s">
        <v>13</v>
      </c>
      <c r="D2564" s="9"/>
      <c r="E2564" s="8"/>
      <c r="G2564" s="174" t="s">
        <v>97</v>
      </c>
      <c r="H2564" s="175"/>
      <c r="I2564" s="82" t="s">
        <v>13</v>
      </c>
      <c r="J2564" s="9"/>
      <c r="K2564" s="8"/>
    </row>
    <row r="2565" spans="1:11" x14ac:dyDescent="0.25">
      <c r="A2565" s="174" t="s">
        <v>7</v>
      </c>
      <c r="B2565" s="175"/>
      <c r="C2565" s="82" t="s">
        <v>13</v>
      </c>
      <c r="D2565" s="9"/>
      <c r="E2565" s="8"/>
      <c r="G2565" s="174" t="s">
        <v>7</v>
      </c>
      <c r="H2565" s="175"/>
      <c r="I2565" s="82" t="s">
        <v>13</v>
      </c>
      <c r="J2565" s="9"/>
      <c r="K2565" s="8"/>
    </row>
    <row r="2566" spans="1:11" x14ac:dyDescent="0.25">
      <c r="A2566" s="174" t="s">
        <v>99</v>
      </c>
      <c r="B2566" s="175"/>
      <c r="C2566" s="82" t="s">
        <v>13</v>
      </c>
      <c r="D2566" s="9"/>
      <c r="E2566" s="8"/>
      <c r="G2566" s="174" t="s">
        <v>99</v>
      </c>
      <c r="H2566" s="175"/>
      <c r="I2566" s="82" t="s">
        <v>13</v>
      </c>
      <c r="J2566" s="9"/>
      <c r="K2566" s="8"/>
    </row>
    <row r="2567" spans="1:11" x14ac:dyDescent="0.25">
      <c r="A2567" s="174" t="s">
        <v>6</v>
      </c>
      <c r="B2567" s="175"/>
      <c r="C2567" s="82" t="s">
        <v>13</v>
      </c>
      <c r="D2567" s="9"/>
      <c r="E2567" s="8"/>
      <c r="G2567" s="174" t="s">
        <v>6</v>
      </c>
      <c r="H2567" s="175"/>
      <c r="I2567" s="82" t="s">
        <v>13</v>
      </c>
      <c r="J2567" s="9"/>
      <c r="K2567" s="8"/>
    </row>
    <row r="2568" spans="1:11" x14ac:dyDescent="0.25">
      <c r="A2568" s="174"/>
      <c r="B2568" s="175"/>
      <c r="C2568" s="82"/>
      <c r="D2568" s="9"/>
      <c r="E2568" s="8"/>
      <c r="G2568" s="174"/>
      <c r="H2568" s="175"/>
      <c r="I2568" s="82"/>
      <c r="J2568" s="9"/>
      <c r="K2568" s="8"/>
    </row>
    <row r="2569" spans="1:11" x14ac:dyDescent="0.25">
      <c r="A2569" s="174"/>
      <c r="B2569" s="175"/>
      <c r="C2569" s="82"/>
      <c r="D2569" s="9"/>
      <c r="E2569" s="8"/>
      <c r="G2569" s="174"/>
      <c r="H2569" s="175"/>
      <c r="I2569" s="82"/>
      <c r="J2569" s="9"/>
      <c r="K2569" s="8"/>
    </row>
    <row r="2570" spans="1:11" ht="15.75" thickBot="1" x14ac:dyDescent="0.3">
      <c r="A2570" s="163" t="s">
        <v>14</v>
      </c>
      <c r="B2570" s="164"/>
      <c r="C2570" s="164"/>
      <c r="D2570" s="164"/>
      <c r="E2570" s="165"/>
      <c r="G2570" s="163" t="s">
        <v>14</v>
      </c>
      <c r="H2570" s="164"/>
      <c r="I2570" s="164"/>
      <c r="J2570" s="164"/>
      <c r="K2570" s="165"/>
    </row>
    <row r="2571" spans="1:11" ht="21.75" customHeight="1" x14ac:dyDescent="0.25">
      <c r="A2571" s="69" t="s">
        <v>101</v>
      </c>
      <c r="B2571" s="69" t="s">
        <v>5</v>
      </c>
      <c r="C2571" s="69" t="s">
        <v>100</v>
      </c>
      <c r="D2571" s="69" t="s">
        <v>108</v>
      </c>
      <c r="E2571" s="69" t="s">
        <v>95</v>
      </c>
      <c r="G2571" s="69" t="s">
        <v>101</v>
      </c>
      <c r="H2571" s="69" t="s">
        <v>5</v>
      </c>
      <c r="I2571" s="69" t="s">
        <v>100</v>
      </c>
      <c r="J2571" s="69" t="s">
        <v>108</v>
      </c>
      <c r="K2571" s="69" t="s">
        <v>95</v>
      </c>
    </row>
    <row r="2572" spans="1:11" ht="15.75" thickBot="1" x14ac:dyDescent="0.3">
      <c r="A2572" s="70"/>
      <c r="B2572" s="70"/>
      <c r="C2572" s="70" t="e">
        <f>VLOOKUP(E2555,INVENTORY!$A$2:$N$92,7,FALSE)</f>
        <v>#N/A</v>
      </c>
      <c r="D2572" s="70" t="e">
        <f>VLOOKUP(E2555,INVENTORY!$A$2:$N$92,8,FALSE)</f>
        <v>#N/A</v>
      </c>
      <c r="E2572" s="70" t="e">
        <f>VLOOKUP(E2555,INVENTORY!$A$2:$N$92,9,FALSE)</f>
        <v>#N/A</v>
      </c>
      <c r="G2572" s="70"/>
      <c r="H2572" s="70"/>
      <c r="I2572" s="70" t="e">
        <f>VLOOKUP(K2555,INVENTORY!$A$2:$N$92,7,FALSE)</f>
        <v>#N/A</v>
      </c>
      <c r="J2572" s="70" t="e">
        <f>VLOOKUP(K2555,INVENTORY!$A$2:$N$92,8,FALSE)</f>
        <v>#N/A</v>
      </c>
      <c r="K2572" s="70" t="e">
        <f>VLOOKUP(K2555,INVENTORY!$A$2:$N$92,9,FALSE)</f>
        <v>#N/A</v>
      </c>
    </row>
    <row r="2573" spans="1:11" ht="15.75" thickBot="1" x14ac:dyDescent="0.3">
      <c r="A2573" s="6"/>
      <c r="B2573" s="5"/>
      <c r="C2573" s="5"/>
      <c r="D2573" s="5"/>
      <c r="E2573" s="7"/>
      <c r="G2573" s="6"/>
      <c r="H2573" s="5"/>
      <c r="I2573" s="5"/>
      <c r="J2573" s="5"/>
      <c r="K2573" s="7"/>
    </row>
    <row r="2574" spans="1:11" ht="18" customHeight="1" thickBot="1" x14ac:dyDescent="0.3">
      <c r="A2574" s="6" t="s">
        <v>4</v>
      </c>
      <c r="B2574" s="5"/>
      <c r="C2574" s="166" t="e">
        <f>"Function Code: "&amp;VLOOKUP(E2555,INVENTORY!$A$2:$Q$92,14,FALSE)</f>
        <v>#N/A</v>
      </c>
      <c r="D2574" s="167"/>
      <c r="E2574" s="168"/>
      <c r="G2574" s="6" t="s">
        <v>4</v>
      </c>
      <c r="H2574" s="5"/>
      <c r="I2574" s="166" t="e">
        <f>"Function Code: "&amp;VLOOKUP(K2555,INVENTORY!$A$2:$Q$92,14,FALSE)</f>
        <v>#N/A</v>
      </c>
      <c r="J2574" s="167"/>
      <c r="K2574" s="168"/>
    </row>
    <row r="2575" spans="1:11" ht="15" customHeight="1" thickBot="1" x14ac:dyDescent="0.3">
      <c r="A2575" s="6"/>
      <c r="B2575" s="5"/>
      <c r="C2575" s="169"/>
      <c r="D2575" s="170"/>
      <c r="E2575" s="171"/>
      <c r="G2575" s="6"/>
      <c r="H2575" s="5"/>
      <c r="I2575" s="169"/>
      <c r="J2575" s="170"/>
      <c r="K2575" s="171"/>
    </row>
    <row r="2576" spans="1:11" ht="15" customHeight="1" thickBot="1" x14ac:dyDescent="0.3">
      <c r="A2576" s="6"/>
      <c r="B2576" s="5"/>
      <c r="C2576" s="169" t="e">
        <f>"Cosmetic Code: "&amp;VLOOKUP(E2555,INVENTORY!$A$2:$Q$92,15,FALSE)</f>
        <v>#N/A</v>
      </c>
      <c r="D2576" s="170"/>
      <c r="E2576" s="171"/>
      <c r="G2576" s="6"/>
      <c r="H2576" s="5"/>
      <c r="I2576" s="169" t="e">
        <f>"Cosmetic Code: "&amp;VLOOKUP(K2555,INVENTORY!$A$2:$Q$92,15,FALSE)</f>
        <v>#N/A</v>
      </c>
      <c r="J2576" s="170"/>
      <c r="K2576" s="171"/>
    </row>
    <row r="2577" spans="1:11" ht="15" customHeight="1" x14ac:dyDescent="0.25">
      <c r="A2577" s="6"/>
      <c r="B2577" s="5"/>
      <c r="C2577" s="15"/>
      <c r="D2577" s="16"/>
      <c r="E2577" s="17"/>
      <c r="G2577" s="6"/>
      <c r="H2577" s="5"/>
      <c r="I2577" s="15"/>
      <c r="J2577" s="16"/>
      <c r="K2577" s="17"/>
    </row>
    <row r="2578" spans="1:11" ht="15" customHeight="1" x14ac:dyDescent="0.25">
      <c r="A2578" s="4" t="s">
        <v>3</v>
      </c>
      <c r="B2578" s="14" t="s">
        <v>2</v>
      </c>
      <c r="C2578" s="15"/>
      <c r="D2578" s="16"/>
      <c r="E2578" s="17"/>
      <c r="G2578" s="4" t="s">
        <v>3</v>
      </c>
      <c r="H2578" s="14" t="s">
        <v>2</v>
      </c>
      <c r="I2578" s="15"/>
      <c r="J2578" s="16"/>
      <c r="K2578" s="17"/>
    </row>
    <row r="2579" spans="1:11" ht="15.75" customHeight="1" thickBot="1" x14ac:dyDescent="0.3">
      <c r="A2579" s="12" t="s">
        <v>1</v>
      </c>
      <c r="B2579" s="13" t="s">
        <v>1</v>
      </c>
      <c r="C2579" s="18"/>
      <c r="D2579" s="19"/>
      <c r="E2579" s="20"/>
      <c r="G2579" s="12" t="s">
        <v>1</v>
      </c>
      <c r="H2579" s="13" t="s">
        <v>1</v>
      </c>
      <c r="I2579" s="18"/>
      <c r="J2579" s="19"/>
      <c r="K2579" s="20"/>
    </row>
    <row r="2580" spans="1:11" ht="15.75" thickBot="1" x14ac:dyDescent="0.3">
      <c r="A2580" s="3" t="s">
        <v>0</v>
      </c>
      <c r="B2580" s="2" t="s">
        <v>0</v>
      </c>
      <c r="C2580" s="1"/>
      <c r="D2580" s="172" t="s">
        <v>119</v>
      </c>
      <c r="E2580" s="173"/>
      <c r="G2580" s="3" t="s">
        <v>0</v>
      </c>
      <c r="H2580" s="2" t="s">
        <v>0</v>
      </c>
      <c r="I2580" s="1"/>
      <c r="J2580" s="172" t="s">
        <v>119</v>
      </c>
      <c r="K2580" s="173"/>
    </row>
    <row r="2581" spans="1:11" ht="47.25" customHeight="1" thickBot="1" x14ac:dyDescent="0.3"/>
    <row r="2582" spans="1:11" ht="15" customHeight="1" x14ac:dyDescent="0.25">
      <c r="A2582" s="176" t="s">
        <v>105</v>
      </c>
      <c r="B2582" s="177"/>
      <c r="C2582" s="177"/>
      <c r="D2582" s="177"/>
      <c r="E2582" s="178"/>
      <c r="G2582" s="176" t="s">
        <v>105</v>
      </c>
      <c r="H2582" s="177"/>
      <c r="I2582" s="177"/>
      <c r="J2582" s="177"/>
      <c r="K2582" s="178"/>
    </row>
    <row r="2583" spans="1:11" ht="15.75" customHeight="1" thickBot="1" x14ac:dyDescent="0.3">
      <c r="A2583" s="179"/>
      <c r="B2583" s="180"/>
      <c r="C2583" s="180"/>
      <c r="D2583" s="180"/>
      <c r="E2583" s="181"/>
      <c r="G2583" s="179"/>
      <c r="H2583" s="180"/>
      <c r="I2583" s="180"/>
      <c r="J2583" s="180"/>
      <c r="K2583" s="181"/>
    </row>
    <row r="2584" spans="1:11" ht="15.75" customHeight="1" thickBot="1" x14ac:dyDescent="0.3">
      <c r="A2584" s="11"/>
      <c r="B2584" s="10"/>
      <c r="C2584" s="10"/>
      <c r="D2584" s="33" t="s">
        <v>42</v>
      </c>
      <c r="E2584" s="42">
        <f>'Data-PULLDOWNS'!$B$3*2+E2555</f>
        <v>47</v>
      </c>
      <c r="G2584" s="11"/>
      <c r="H2584" s="10"/>
      <c r="I2584" s="10"/>
      <c r="J2584" s="33" t="s">
        <v>42</v>
      </c>
      <c r="K2584" s="42">
        <f>'Data-PULLDOWNS'!$B$3*3+E2555</f>
        <v>48</v>
      </c>
    </row>
    <row r="2585" spans="1:11" ht="19.5" customHeight="1" x14ac:dyDescent="0.25">
      <c r="A2585" s="34" t="s">
        <v>11</v>
      </c>
      <c r="B2585" s="35" t="s">
        <v>15</v>
      </c>
      <c r="C2585" s="36" t="s">
        <v>12</v>
      </c>
      <c r="D2585" s="37">
        <f ca="1">NOW()</f>
        <v>45945.548046875003</v>
      </c>
      <c r="E2585" s="38"/>
      <c r="G2585" s="34" t="s">
        <v>11</v>
      </c>
      <c r="H2585" s="35" t="s">
        <v>15</v>
      </c>
      <c r="I2585" s="36" t="s">
        <v>12</v>
      </c>
      <c r="J2585" s="37">
        <f ca="1">NOW()</f>
        <v>45945.548046875003</v>
      </c>
      <c r="K2585" s="38"/>
    </row>
    <row r="2586" spans="1:11" ht="15.95" customHeight="1" x14ac:dyDescent="0.25">
      <c r="A2586" s="34" t="s">
        <v>39</v>
      </c>
      <c r="B2586" s="35" t="s">
        <v>103</v>
      </c>
      <c r="C2586" s="39" t="s">
        <v>38</v>
      </c>
      <c r="D2586" s="40" t="e">
        <f>VLOOKUP(E2584,INVENTORY!$A$2:$N$92,10,FALSE)</f>
        <v>#N/A</v>
      </c>
      <c r="E2586" s="38"/>
      <c r="G2586" s="34" t="s">
        <v>39</v>
      </c>
      <c r="H2586" s="35" t="s">
        <v>103</v>
      </c>
      <c r="I2586" s="39" t="s">
        <v>38</v>
      </c>
      <c r="J2586" s="40" t="e">
        <f>VLOOKUP(K2584,INVENTORY!$A$2:$N$92,10,FALSE)</f>
        <v>#N/A</v>
      </c>
      <c r="K2586" s="38"/>
    </row>
    <row r="2587" spans="1:11" ht="15.95" customHeight="1" x14ac:dyDescent="0.25">
      <c r="A2587" s="34" t="str">
        <f>"Make: "</f>
        <v xml:space="preserve">Make: </v>
      </c>
      <c r="B2587" s="35" t="e">
        <f>VLOOKUP(E2584,INVENTORY!$A$2:$N$92,2,FALSE)</f>
        <v>#N/A</v>
      </c>
      <c r="C2587" s="36" t="str">
        <f>"Model: "</f>
        <v xml:space="preserve">Model: </v>
      </c>
      <c r="D2587" s="40" t="e">
        <f>VLOOKUP(E2584,INVENTORY!$A$2:$N$92,3,FALSE)</f>
        <v>#N/A</v>
      </c>
      <c r="E2587" s="38"/>
      <c r="G2587" s="34" t="str">
        <f>"Make: "</f>
        <v xml:space="preserve">Make: </v>
      </c>
      <c r="H2587" s="35" t="e">
        <f>VLOOKUP(K2584,INVENTORY!$A$2:$N$92,2,FALSE)</f>
        <v>#N/A</v>
      </c>
      <c r="I2587" s="36" t="str">
        <f>"Model: "</f>
        <v xml:space="preserve">Model: </v>
      </c>
      <c r="J2587" s="40" t="e">
        <f>VLOOKUP(K2584,INVENTORY!$A$2:$N$92,3,FALSE)</f>
        <v>#N/A</v>
      </c>
      <c r="K2587" s="38"/>
    </row>
    <row r="2588" spans="1:11" ht="15.95" customHeight="1" x14ac:dyDescent="0.25">
      <c r="A2588" s="34" t="str">
        <f>"CPU/Speed: "</f>
        <v xml:space="preserve">CPU/Speed: </v>
      </c>
      <c r="B2588" s="35" t="e">
        <f>VLOOKUP(E2584,INVENTORY!$A$2:$N$92,4,FALSE)&amp;" / "&amp;VLOOKUP(E2584,INVENTORY!$A$2:$N$92,5,FALSE)&amp;"GHz"</f>
        <v>#N/A</v>
      </c>
      <c r="C2588" s="36"/>
      <c r="D2588" s="36" t="str">
        <f>"Memory: "</f>
        <v xml:space="preserve">Memory: </v>
      </c>
      <c r="E2588" s="71" t="e">
        <f>VLOOKUP(E2584,INVENTORY!$A$2:$N$92,6,FALSE)</f>
        <v>#N/A</v>
      </c>
      <c r="G2588" s="34" t="str">
        <f>"CPU/Speed: "</f>
        <v xml:space="preserve">CPU/Speed: </v>
      </c>
      <c r="H2588" s="35" t="e">
        <f>VLOOKUP(K2584,INVENTORY!$A$2:$N$92,4,FALSE)&amp;" / "&amp;VLOOKUP(K2584,INVENTORY!$A$2:$N$92,5,FALSE)&amp;"GHz"</f>
        <v>#N/A</v>
      </c>
      <c r="I2588" s="36"/>
      <c r="J2588" s="36" t="str">
        <f>"Memory: "</f>
        <v xml:space="preserve">Memory: </v>
      </c>
      <c r="K2588" s="71" t="e">
        <f>VLOOKUP(K2584,INVENTORY!$A$2:$N$92,6,FALSE)</f>
        <v>#N/A</v>
      </c>
    </row>
    <row r="2589" spans="1:11" ht="6.95" customHeight="1" x14ac:dyDescent="0.25">
      <c r="A2589" s="6"/>
      <c r="B2589" s="5"/>
      <c r="C2589" s="5"/>
      <c r="D2589" s="5"/>
      <c r="E2589" s="7"/>
      <c r="G2589" s="6"/>
      <c r="H2589" s="5"/>
      <c r="I2589" s="5"/>
      <c r="J2589" s="5"/>
      <c r="K2589" s="7"/>
    </row>
    <row r="2590" spans="1:11" x14ac:dyDescent="0.25">
      <c r="A2590" s="182" t="s">
        <v>10</v>
      </c>
      <c r="B2590" s="183"/>
      <c r="C2590" s="83" t="s">
        <v>1</v>
      </c>
      <c r="D2590" s="83" t="s">
        <v>9</v>
      </c>
      <c r="E2590" s="68" t="s">
        <v>8</v>
      </c>
      <c r="G2590" s="182" t="s">
        <v>10</v>
      </c>
      <c r="H2590" s="183"/>
      <c r="I2590" s="83" t="s">
        <v>1</v>
      </c>
      <c r="J2590" s="83" t="s">
        <v>9</v>
      </c>
      <c r="K2590" s="68" t="s">
        <v>8</v>
      </c>
    </row>
    <row r="2591" spans="1:11" x14ac:dyDescent="0.25">
      <c r="A2591" s="174" t="s">
        <v>96</v>
      </c>
      <c r="B2591" s="175"/>
      <c r="C2591" s="82" t="s">
        <v>13</v>
      </c>
      <c r="D2591" s="9"/>
      <c r="E2591" s="8"/>
      <c r="G2591" s="174" t="s">
        <v>96</v>
      </c>
      <c r="H2591" s="175"/>
      <c r="I2591" s="82" t="s">
        <v>13</v>
      </c>
      <c r="J2591" s="9"/>
      <c r="K2591" s="8"/>
    </row>
    <row r="2592" spans="1:11" x14ac:dyDescent="0.25">
      <c r="A2592" s="174" t="s">
        <v>98</v>
      </c>
      <c r="B2592" s="175"/>
      <c r="C2592" s="82" t="s">
        <v>13</v>
      </c>
      <c r="D2592" s="9"/>
      <c r="E2592" s="8"/>
      <c r="G2592" s="174" t="s">
        <v>98</v>
      </c>
      <c r="H2592" s="175"/>
      <c r="I2592" s="82" t="s">
        <v>13</v>
      </c>
      <c r="J2592" s="9"/>
      <c r="K2592" s="8"/>
    </row>
    <row r="2593" spans="1:11" x14ac:dyDescent="0.25">
      <c r="A2593" s="174" t="s">
        <v>97</v>
      </c>
      <c r="B2593" s="175"/>
      <c r="C2593" s="82" t="s">
        <v>13</v>
      </c>
      <c r="D2593" s="9"/>
      <c r="E2593" s="8"/>
      <c r="G2593" s="174" t="s">
        <v>97</v>
      </c>
      <c r="H2593" s="175"/>
      <c r="I2593" s="82" t="s">
        <v>13</v>
      </c>
      <c r="J2593" s="9"/>
      <c r="K2593" s="8"/>
    </row>
    <row r="2594" spans="1:11" x14ac:dyDescent="0.25">
      <c r="A2594" s="174" t="s">
        <v>7</v>
      </c>
      <c r="B2594" s="175"/>
      <c r="C2594" s="82" t="s">
        <v>13</v>
      </c>
      <c r="D2594" s="9"/>
      <c r="E2594" s="8"/>
      <c r="G2594" s="174" t="s">
        <v>7</v>
      </c>
      <c r="H2594" s="175"/>
      <c r="I2594" s="82" t="s">
        <v>13</v>
      </c>
      <c r="J2594" s="9"/>
      <c r="K2594" s="8"/>
    </row>
    <row r="2595" spans="1:11" x14ac:dyDescent="0.25">
      <c r="A2595" s="174" t="s">
        <v>99</v>
      </c>
      <c r="B2595" s="175"/>
      <c r="C2595" s="82" t="s">
        <v>13</v>
      </c>
      <c r="D2595" s="9"/>
      <c r="E2595" s="8"/>
      <c r="G2595" s="174" t="s">
        <v>99</v>
      </c>
      <c r="H2595" s="175"/>
      <c r="I2595" s="82" t="s">
        <v>13</v>
      </c>
      <c r="J2595" s="9"/>
      <c r="K2595" s="8"/>
    </row>
    <row r="2596" spans="1:11" x14ac:dyDescent="0.25">
      <c r="A2596" s="174" t="s">
        <v>6</v>
      </c>
      <c r="B2596" s="175"/>
      <c r="C2596" s="82" t="s">
        <v>13</v>
      </c>
      <c r="D2596" s="9"/>
      <c r="E2596" s="8"/>
      <c r="G2596" s="174" t="s">
        <v>6</v>
      </c>
      <c r="H2596" s="175"/>
      <c r="I2596" s="82" t="s">
        <v>13</v>
      </c>
      <c r="J2596" s="9"/>
      <c r="K2596" s="8"/>
    </row>
    <row r="2597" spans="1:11" x14ac:dyDescent="0.25">
      <c r="A2597" s="174"/>
      <c r="B2597" s="175"/>
      <c r="C2597" s="82"/>
      <c r="D2597" s="9"/>
      <c r="E2597" s="8"/>
      <c r="G2597" s="174"/>
      <c r="H2597" s="175"/>
      <c r="I2597" s="82"/>
      <c r="J2597" s="9"/>
      <c r="K2597" s="8"/>
    </row>
    <row r="2598" spans="1:11" x14ac:dyDescent="0.25">
      <c r="A2598" s="174"/>
      <c r="B2598" s="175"/>
      <c r="C2598" s="82"/>
      <c r="D2598" s="9"/>
      <c r="E2598" s="8"/>
      <c r="G2598" s="174"/>
      <c r="H2598" s="175"/>
      <c r="I2598" s="82"/>
      <c r="J2598" s="9"/>
      <c r="K2598" s="8"/>
    </row>
    <row r="2599" spans="1:11" ht="15.75" thickBot="1" x14ac:dyDescent="0.3">
      <c r="A2599" s="163" t="s">
        <v>14</v>
      </c>
      <c r="B2599" s="164"/>
      <c r="C2599" s="164"/>
      <c r="D2599" s="164"/>
      <c r="E2599" s="165"/>
      <c r="G2599" s="163" t="s">
        <v>14</v>
      </c>
      <c r="H2599" s="164"/>
      <c r="I2599" s="164"/>
      <c r="J2599" s="164"/>
      <c r="K2599" s="165"/>
    </row>
    <row r="2600" spans="1:11" ht="21.75" customHeight="1" x14ac:dyDescent="0.25">
      <c r="A2600" s="69" t="s">
        <v>101</v>
      </c>
      <c r="B2600" s="69" t="s">
        <v>5</v>
      </c>
      <c r="C2600" s="69" t="s">
        <v>100</v>
      </c>
      <c r="D2600" s="69" t="s">
        <v>108</v>
      </c>
      <c r="E2600" s="69" t="s">
        <v>95</v>
      </c>
      <c r="G2600" s="69" t="s">
        <v>101</v>
      </c>
      <c r="H2600" s="69" t="s">
        <v>5</v>
      </c>
      <c r="I2600" s="69" t="s">
        <v>100</v>
      </c>
      <c r="J2600" s="69" t="s">
        <v>108</v>
      </c>
      <c r="K2600" s="69" t="s">
        <v>95</v>
      </c>
    </row>
    <row r="2601" spans="1:11" ht="15.75" thickBot="1" x14ac:dyDescent="0.3">
      <c r="A2601" s="70"/>
      <c r="B2601" s="70"/>
      <c r="C2601" s="70" t="e">
        <f>VLOOKUP(E2584,INVENTORY!$A$2:$N$92,7,FALSE)</f>
        <v>#N/A</v>
      </c>
      <c r="D2601" s="70" t="e">
        <f>VLOOKUP(E2584,INVENTORY!$A$2:$N$92,8,FALSE)</f>
        <v>#N/A</v>
      </c>
      <c r="E2601" s="70" t="e">
        <f>VLOOKUP(E2584,INVENTORY!$A$2:$N$92,9,FALSE)</f>
        <v>#N/A</v>
      </c>
      <c r="G2601" s="70"/>
      <c r="H2601" s="70"/>
      <c r="I2601" s="70" t="e">
        <f>VLOOKUP(K2584,INVENTORY!$A$2:$N$92,7,FALSE)</f>
        <v>#N/A</v>
      </c>
      <c r="J2601" s="70" t="e">
        <f>VLOOKUP(K2584,INVENTORY!$A$2:$N$92,8,FALSE)</f>
        <v>#N/A</v>
      </c>
      <c r="K2601" s="70" t="e">
        <f>VLOOKUP(K2584,INVENTORY!$A$2:$N$92,9,FALSE)</f>
        <v>#N/A</v>
      </c>
    </row>
    <row r="2602" spans="1:11" ht="15.75" thickBot="1" x14ac:dyDescent="0.3">
      <c r="A2602" s="6"/>
      <c r="B2602" s="5"/>
      <c r="C2602" s="5"/>
      <c r="D2602" s="5"/>
      <c r="E2602" s="7"/>
      <c r="G2602" s="6"/>
      <c r="H2602" s="5"/>
      <c r="I2602" s="5"/>
      <c r="J2602" s="5"/>
      <c r="K2602" s="7"/>
    </row>
    <row r="2603" spans="1:11" ht="18" customHeight="1" thickBot="1" x14ac:dyDescent="0.3">
      <c r="A2603" s="6" t="s">
        <v>4</v>
      </c>
      <c r="B2603" s="5"/>
      <c r="C2603" s="166" t="e">
        <f>"Function Code: "&amp;VLOOKUP(E2584,INVENTORY!$A$2:$Q$92,14,FALSE)</f>
        <v>#N/A</v>
      </c>
      <c r="D2603" s="167"/>
      <c r="E2603" s="168"/>
      <c r="G2603" s="6" t="s">
        <v>4</v>
      </c>
      <c r="H2603" s="5"/>
      <c r="I2603" s="166" t="e">
        <f>"Function Code: "&amp;VLOOKUP(K2584,INVENTORY!$A$2:$Q$92,14,FALSE)</f>
        <v>#N/A</v>
      </c>
      <c r="J2603" s="167"/>
      <c r="K2603" s="168"/>
    </row>
    <row r="2604" spans="1:11" ht="15" customHeight="1" thickBot="1" x14ac:dyDescent="0.3">
      <c r="A2604" s="6"/>
      <c r="B2604" s="5"/>
      <c r="C2604" s="169"/>
      <c r="D2604" s="170"/>
      <c r="E2604" s="171"/>
      <c r="G2604" s="6"/>
      <c r="H2604" s="5"/>
      <c r="I2604" s="169"/>
      <c r="J2604" s="170"/>
      <c r="K2604" s="171"/>
    </row>
    <row r="2605" spans="1:11" ht="15" customHeight="1" thickBot="1" x14ac:dyDescent="0.3">
      <c r="A2605" s="6"/>
      <c r="B2605" s="5"/>
      <c r="C2605" s="169" t="e">
        <f>"Cosmetic Code: "&amp;VLOOKUP(E2584,INVENTORY!$A$2:$Q$92,15,FALSE)</f>
        <v>#N/A</v>
      </c>
      <c r="D2605" s="170"/>
      <c r="E2605" s="171"/>
      <c r="G2605" s="6"/>
      <c r="H2605" s="5"/>
      <c r="I2605" s="169" t="e">
        <f>"Cosmetic Code: "&amp;VLOOKUP(K2584,INVENTORY!$A$2:$Q$92,15,FALSE)</f>
        <v>#N/A</v>
      </c>
      <c r="J2605" s="170"/>
      <c r="K2605" s="171"/>
    </row>
    <row r="2606" spans="1:11" ht="15" customHeight="1" x14ac:dyDescent="0.25">
      <c r="A2606" s="6"/>
      <c r="B2606" s="5"/>
      <c r="C2606" s="15"/>
      <c r="D2606" s="16"/>
      <c r="E2606" s="17"/>
      <c r="G2606" s="6"/>
      <c r="H2606" s="5"/>
      <c r="I2606" s="15"/>
      <c r="J2606" s="16"/>
      <c r="K2606" s="17"/>
    </row>
    <row r="2607" spans="1:11" ht="15" customHeight="1" x14ac:dyDescent="0.25">
      <c r="A2607" s="4" t="s">
        <v>3</v>
      </c>
      <c r="B2607" s="14" t="s">
        <v>2</v>
      </c>
      <c r="C2607" s="15"/>
      <c r="D2607" s="16"/>
      <c r="E2607" s="17"/>
      <c r="G2607" s="4" t="s">
        <v>3</v>
      </c>
      <c r="H2607" s="14" t="s">
        <v>2</v>
      </c>
      <c r="I2607" s="15"/>
      <c r="J2607" s="16"/>
      <c r="K2607" s="17"/>
    </row>
    <row r="2608" spans="1:11" ht="15.75" customHeight="1" thickBot="1" x14ac:dyDescent="0.3">
      <c r="A2608" s="12" t="s">
        <v>1</v>
      </c>
      <c r="B2608" s="13" t="s">
        <v>1</v>
      </c>
      <c r="C2608" s="18"/>
      <c r="D2608" s="19"/>
      <c r="E2608" s="20"/>
      <c r="G2608" s="12" t="s">
        <v>1</v>
      </c>
      <c r="H2608" s="13" t="s">
        <v>1</v>
      </c>
      <c r="I2608" s="18"/>
      <c r="J2608" s="19"/>
      <c r="K2608" s="20"/>
    </row>
    <row r="2609" spans="1:11" ht="15.75" thickBot="1" x14ac:dyDescent="0.3">
      <c r="A2609" s="3" t="s">
        <v>0</v>
      </c>
      <c r="B2609" s="2" t="s">
        <v>0</v>
      </c>
      <c r="C2609" s="1"/>
      <c r="D2609" s="172" t="s">
        <v>119</v>
      </c>
      <c r="E2609" s="173"/>
      <c r="G2609" s="3" t="s">
        <v>0</v>
      </c>
      <c r="H2609" s="2" t="s">
        <v>0</v>
      </c>
      <c r="I2609" s="1"/>
      <c r="J2609" s="172" t="s">
        <v>119</v>
      </c>
      <c r="K2609" s="173"/>
    </row>
    <row r="2610" spans="1:11" ht="15.75" thickBot="1" x14ac:dyDescent="0.3"/>
    <row r="2611" spans="1:11" ht="15" customHeight="1" x14ac:dyDescent="0.25">
      <c r="A2611" s="176" t="s">
        <v>105</v>
      </c>
      <c r="B2611" s="177"/>
      <c r="C2611" s="177"/>
      <c r="D2611" s="177"/>
      <c r="E2611" s="178"/>
      <c r="G2611" s="176" t="s">
        <v>105</v>
      </c>
      <c r="H2611" s="177"/>
      <c r="I2611" s="177"/>
      <c r="J2611" s="177"/>
      <c r="K2611" s="178"/>
    </row>
    <row r="2612" spans="1:11" ht="15.75" customHeight="1" thickBot="1" x14ac:dyDescent="0.3">
      <c r="A2612" s="179"/>
      <c r="B2612" s="180"/>
      <c r="C2612" s="180"/>
      <c r="D2612" s="180"/>
      <c r="E2612" s="181"/>
      <c r="G2612" s="179"/>
      <c r="H2612" s="180"/>
      <c r="I2612" s="180"/>
      <c r="J2612" s="180"/>
      <c r="K2612" s="181"/>
    </row>
    <row r="2613" spans="1:11" ht="15.75" customHeight="1" thickBot="1" x14ac:dyDescent="0.3">
      <c r="A2613" s="11"/>
      <c r="B2613" s="10"/>
      <c r="C2613" s="10"/>
      <c r="D2613" s="33" t="s">
        <v>42</v>
      </c>
      <c r="E2613" s="42">
        <f>E2555+1</f>
        <v>46</v>
      </c>
      <c r="G2613" s="11"/>
      <c r="H2613" s="10"/>
      <c r="I2613" s="10"/>
      <c r="J2613" s="33" t="s">
        <v>42</v>
      </c>
      <c r="K2613" s="42">
        <f>'Data-PULLDOWNS'!$B$3+E2613</f>
        <v>47</v>
      </c>
    </row>
    <row r="2614" spans="1:11" ht="19.5" customHeight="1" x14ac:dyDescent="0.25">
      <c r="A2614" s="34" t="s">
        <v>11</v>
      </c>
      <c r="B2614" s="35" t="s">
        <v>15</v>
      </c>
      <c r="C2614" s="36" t="s">
        <v>12</v>
      </c>
      <c r="D2614" s="37">
        <f ca="1">NOW()</f>
        <v>45945.548046875003</v>
      </c>
      <c r="E2614" s="38"/>
      <c r="G2614" s="34" t="s">
        <v>11</v>
      </c>
      <c r="H2614" s="35" t="s">
        <v>15</v>
      </c>
      <c r="I2614" s="36" t="s">
        <v>12</v>
      </c>
      <c r="J2614" s="37">
        <f ca="1">NOW()</f>
        <v>45945.548046875003</v>
      </c>
      <c r="K2614" s="38"/>
    </row>
    <row r="2615" spans="1:11" ht="15.95" customHeight="1" x14ac:dyDescent="0.25">
      <c r="A2615" s="34" t="s">
        <v>39</v>
      </c>
      <c r="B2615" s="35" t="s">
        <v>103</v>
      </c>
      <c r="C2615" s="39" t="s">
        <v>38</v>
      </c>
      <c r="D2615" s="40" t="e">
        <f>VLOOKUP(E2613,INVENTORY!$A$2:$N$92,10,FALSE)</f>
        <v>#N/A</v>
      </c>
      <c r="E2615" s="38"/>
      <c r="G2615" s="34" t="s">
        <v>39</v>
      </c>
      <c r="H2615" s="35" t="s">
        <v>103</v>
      </c>
      <c r="I2615" s="39" t="s">
        <v>38</v>
      </c>
      <c r="J2615" s="40" t="e">
        <f>VLOOKUP(K2613,INVENTORY!$A$2:$N$92,10,FALSE)</f>
        <v>#N/A</v>
      </c>
      <c r="K2615" s="38"/>
    </row>
    <row r="2616" spans="1:11" ht="15.95" customHeight="1" x14ac:dyDescent="0.25">
      <c r="A2616" s="34" t="str">
        <f>"Make: "</f>
        <v xml:space="preserve">Make: </v>
      </c>
      <c r="B2616" s="35" t="e">
        <f>VLOOKUP(E2613,INVENTORY!$A$2:$N$92,2,FALSE)</f>
        <v>#N/A</v>
      </c>
      <c r="C2616" s="36" t="str">
        <f>"Model: "</f>
        <v xml:space="preserve">Model: </v>
      </c>
      <c r="D2616" s="40" t="e">
        <f>VLOOKUP(E2613,INVENTORY!$A$2:$N$92,3,FALSE)</f>
        <v>#N/A</v>
      </c>
      <c r="E2616" s="38"/>
      <c r="G2616" s="34" t="str">
        <f>"Make: "</f>
        <v xml:space="preserve">Make: </v>
      </c>
      <c r="H2616" s="35" t="e">
        <f>VLOOKUP(K2613,INVENTORY!$A$2:$N$92,2,FALSE)</f>
        <v>#N/A</v>
      </c>
      <c r="I2616" s="36" t="str">
        <f>"Model: "</f>
        <v xml:space="preserve">Model: </v>
      </c>
      <c r="J2616" s="40" t="e">
        <f>VLOOKUP(K2613,INVENTORY!$A$2:$N$92,3,FALSE)</f>
        <v>#N/A</v>
      </c>
      <c r="K2616" s="38"/>
    </row>
    <row r="2617" spans="1:11" ht="15.95" customHeight="1" x14ac:dyDescent="0.25">
      <c r="A2617" s="34" t="str">
        <f>"CPU/Speed: "</f>
        <v xml:space="preserve">CPU/Speed: </v>
      </c>
      <c r="B2617" s="35" t="e">
        <f>VLOOKUP(E2613,INVENTORY!$A$2:$N$92,4,FALSE)&amp;" / "&amp;VLOOKUP(E2613,INVENTORY!$A$2:$N$92,5,FALSE)&amp;"GHz"</f>
        <v>#N/A</v>
      </c>
      <c r="C2617" s="36"/>
      <c r="D2617" s="36" t="str">
        <f>"Memory: "</f>
        <v xml:space="preserve">Memory: </v>
      </c>
      <c r="E2617" s="41" t="e">
        <f>VLOOKUP(E2613,INVENTORY!$A$2:$N$92,6,FALSE)</f>
        <v>#N/A</v>
      </c>
      <c r="G2617" s="34" t="str">
        <f>"CPU/Speed: "</f>
        <v xml:space="preserve">CPU/Speed: </v>
      </c>
      <c r="H2617" s="35" t="e">
        <f>VLOOKUP(K2613,INVENTORY!$A$2:$N$92,4,FALSE)&amp;" / "&amp;VLOOKUP(K2613,INVENTORY!$A$2:$N$92,5,FALSE)&amp;"GHz"</f>
        <v>#N/A</v>
      </c>
      <c r="I2617" s="36"/>
      <c r="J2617" s="36" t="str">
        <f>"Memory: "</f>
        <v xml:space="preserve">Memory: </v>
      </c>
      <c r="K2617" s="71" t="e">
        <f>VLOOKUP(K2613,INVENTORY!$A$2:$N$92,6,FALSE)</f>
        <v>#N/A</v>
      </c>
    </row>
    <row r="2618" spans="1:11" ht="6.95" customHeight="1" x14ac:dyDescent="0.25">
      <c r="A2618" s="6"/>
      <c r="B2618" s="5"/>
      <c r="C2618" s="5"/>
      <c r="D2618" s="5"/>
      <c r="E2618" s="7"/>
      <c r="G2618" s="6"/>
      <c r="H2618" s="5"/>
      <c r="I2618" s="5"/>
      <c r="J2618" s="5"/>
      <c r="K2618" s="7"/>
    </row>
    <row r="2619" spans="1:11" x14ac:dyDescent="0.25">
      <c r="A2619" s="182" t="s">
        <v>10</v>
      </c>
      <c r="B2619" s="183"/>
      <c r="C2619" s="83" t="s">
        <v>1</v>
      </c>
      <c r="D2619" s="83" t="s">
        <v>9</v>
      </c>
      <c r="E2619" s="68" t="s">
        <v>8</v>
      </c>
      <c r="G2619" s="182" t="s">
        <v>10</v>
      </c>
      <c r="H2619" s="183"/>
      <c r="I2619" s="83" t="s">
        <v>1</v>
      </c>
      <c r="J2619" s="83" t="s">
        <v>9</v>
      </c>
      <c r="K2619" s="68" t="s">
        <v>8</v>
      </c>
    </row>
    <row r="2620" spans="1:11" x14ac:dyDescent="0.25">
      <c r="A2620" s="174" t="s">
        <v>96</v>
      </c>
      <c r="B2620" s="175"/>
      <c r="C2620" s="82" t="s">
        <v>13</v>
      </c>
      <c r="D2620" s="9"/>
      <c r="E2620" s="8"/>
      <c r="G2620" s="174" t="s">
        <v>96</v>
      </c>
      <c r="H2620" s="175"/>
      <c r="I2620" s="82" t="s">
        <v>13</v>
      </c>
      <c r="J2620" s="9"/>
      <c r="K2620" s="8"/>
    </row>
    <row r="2621" spans="1:11" x14ac:dyDescent="0.25">
      <c r="A2621" s="174" t="s">
        <v>98</v>
      </c>
      <c r="B2621" s="175"/>
      <c r="C2621" s="82" t="s">
        <v>13</v>
      </c>
      <c r="D2621" s="9"/>
      <c r="E2621" s="8"/>
      <c r="G2621" s="174" t="s">
        <v>98</v>
      </c>
      <c r="H2621" s="175"/>
      <c r="I2621" s="82" t="s">
        <v>13</v>
      </c>
      <c r="J2621" s="9"/>
      <c r="K2621" s="8"/>
    </row>
    <row r="2622" spans="1:11" x14ac:dyDescent="0.25">
      <c r="A2622" s="174" t="s">
        <v>97</v>
      </c>
      <c r="B2622" s="175"/>
      <c r="C2622" s="82" t="s">
        <v>13</v>
      </c>
      <c r="D2622" s="9"/>
      <c r="E2622" s="8"/>
      <c r="G2622" s="174" t="s">
        <v>97</v>
      </c>
      <c r="H2622" s="175"/>
      <c r="I2622" s="82" t="s">
        <v>13</v>
      </c>
      <c r="J2622" s="9"/>
      <c r="K2622" s="8"/>
    </row>
    <row r="2623" spans="1:11" x14ac:dyDescent="0.25">
      <c r="A2623" s="174" t="s">
        <v>7</v>
      </c>
      <c r="B2623" s="175"/>
      <c r="C2623" s="82" t="s">
        <v>13</v>
      </c>
      <c r="D2623" s="9"/>
      <c r="E2623" s="8"/>
      <c r="G2623" s="174" t="s">
        <v>7</v>
      </c>
      <c r="H2623" s="175"/>
      <c r="I2623" s="82" t="s">
        <v>13</v>
      </c>
      <c r="J2623" s="9"/>
      <c r="K2623" s="8"/>
    </row>
    <row r="2624" spans="1:11" x14ac:dyDescent="0.25">
      <c r="A2624" s="174" t="s">
        <v>99</v>
      </c>
      <c r="B2624" s="175"/>
      <c r="C2624" s="82" t="s">
        <v>13</v>
      </c>
      <c r="D2624" s="9"/>
      <c r="E2624" s="8"/>
      <c r="G2624" s="174" t="s">
        <v>99</v>
      </c>
      <c r="H2624" s="175"/>
      <c r="I2624" s="82" t="s">
        <v>13</v>
      </c>
      <c r="J2624" s="9"/>
      <c r="K2624" s="8"/>
    </row>
    <row r="2625" spans="1:11" x14ac:dyDescent="0.25">
      <c r="A2625" s="174" t="s">
        <v>6</v>
      </c>
      <c r="B2625" s="175"/>
      <c r="C2625" s="82" t="s">
        <v>13</v>
      </c>
      <c r="D2625" s="9"/>
      <c r="E2625" s="8"/>
      <c r="G2625" s="174" t="s">
        <v>6</v>
      </c>
      <c r="H2625" s="175"/>
      <c r="I2625" s="82" t="s">
        <v>13</v>
      </c>
      <c r="J2625" s="9"/>
      <c r="K2625" s="8"/>
    </row>
    <row r="2626" spans="1:11" x14ac:dyDescent="0.25">
      <c r="A2626" s="174"/>
      <c r="B2626" s="175"/>
      <c r="C2626" s="82"/>
      <c r="D2626" s="9"/>
      <c r="E2626" s="8"/>
      <c r="G2626" s="174"/>
      <c r="H2626" s="175"/>
      <c r="I2626" s="82"/>
      <c r="J2626" s="9"/>
      <c r="K2626" s="8"/>
    </row>
    <row r="2627" spans="1:11" x14ac:dyDescent="0.25">
      <c r="A2627" s="174"/>
      <c r="B2627" s="175"/>
      <c r="C2627" s="82"/>
      <c r="D2627" s="9"/>
      <c r="E2627" s="8"/>
      <c r="G2627" s="174"/>
      <c r="H2627" s="175"/>
      <c r="I2627" s="82"/>
      <c r="J2627" s="9"/>
      <c r="K2627" s="8"/>
    </row>
    <row r="2628" spans="1:11" ht="15.75" thickBot="1" x14ac:dyDescent="0.3">
      <c r="A2628" s="163" t="s">
        <v>14</v>
      </c>
      <c r="B2628" s="164"/>
      <c r="C2628" s="164"/>
      <c r="D2628" s="164"/>
      <c r="E2628" s="165"/>
      <c r="G2628" s="163" t="s">
        <v>14</v>
      </c>
      <c r="H2628" s="164"/>
      <c r="I2628" s="164"/>
      <c r="J2628" s="164"/>
      <c r="K2628" s="165"/>
    </row>
    <row r="2629" spans="1:11" ht="21.75" customHeight="1" x14ac:dyDescent="0.25">
      <c r="A2629" s="69" t="s">
        <v>101</v>
      </c>
      <c r="B2629" s="69" t="s">
        <v>5</v>
      </c>
      <c r="C2629" s="69" t="s">
        <v>100</v>
      </c>
      <c r="D2629" s="69" t="s">
        <v>108</v>
      </c>
      <c r="E2629" s="69" t="s">
        <v>95</v>
      </c>
      <c r="G2629" s="69" t="s">
        <v>101</v>
      </c>
      <c r="H2629" s="69" t="s">
        <v>5</v>
      </c>
      <c r="I2629" s="69" t="s">
        <v>100</v>
      </c>
      <c r="J2629" s="69" t="s">
        <v>108</v>
      </c>
      <c r="K2629" s="69" t="s">
        <v>95</v>
      </c>
    </row>
    <row r="2630" spans="1:11" ht="15.75" thickBot="1" x14ac:dyDescent="0.3">
      <c r="A2630" s="70"/>
      <c r="B2630" s="70"/>
      <c r="C2630" s="70" t="e">
        <f>VLOOKUP(E2613,INVENTORY!$A$2:$N$92,7,FALSE)</f>
        <v>#N/A</v>
      </c>
      <c r="D2630" s="70" t="e">
        <f>VLOOKUP(E2613,INVENTORY!$A$2:$N$92,8,FALSE)</f>
        <v>#N/A</v>
      </c>
      <c r="E2630" s="70" t="e">
        <f>VLOOKUP(E2613,INVENTORY!$A$2:$N$92,9,FALSE)</f>
        <v>#N/A</v>
      </c>
      <c r="G2630" s="70"/>
      <c r="H2630" s="70"/>
      <c r="I2630" s="70" t="e">
        <f>VLOOKUP(K2613,INVENTORY!$A$2:$N$92,7,FALSE)</f>
        <v>#N/A</v>
      </c>
      <c r="J2630" s="70" t="e">
        <f>VLOOKUP(K2613,INVENTORY!$A$2:$N$92,8,FALSE)</f>
        <v>#N/A</v>
      </c>
      <c r="K2630" s="70" t="e">
        <f>VLOOKUP(K2613,INVENTORY!$A$2:$N$92,9,FALSE)</f>
        <v>#N/A</v>
      </c>
    </row>
    <row r="2631" spans="1:11" ht="15.75" thickBot="1" x14ac:dyDescent="0.3">
      <c r="A2631" s="6"/>
      <c r="B2631" s="5"/>
      <c r="C2631" s="5"/>
      <c r="D2631" s="5"/>
      <c r="E2631" s="7"/>
      <c r="G2631" s="6"/>
      <c r="H2631" s="5"/>
      <c r="I2631" s="5"/>
      <c r="J2631" s="5"/>
      <c r="K2631" s="7"/>
    </row>
    <row r="2632" spans="1:11" ht="18" customHeight="1" thickBot="1" x14ac:dyDescent="0.3">
      <c r="A2632" s="6" t="s">
        <v>4</v>
      </c>
      <c r="B2632" s="5"/>
      <c r="C2632" s="166" t="e">
        <f>"Function Code: "&amp;VLOOKUP(E2613,INVENTORY!$A$2:$Q$92,14,FALSE)</f>
        <v>#N/A</v>
      </c>
      <c r="D2632" s="167"/>
      <c r="E2632" s="168"/>
      <c r="G2632" s="6" t="s">
        <v>4</v>
      </c>
      <c r="H2632" s="5"/>
      <c r="I2632" s="166" t="e">
        <f>"Function Code: "&amp;VLOOKUP(K2613,INVENTORY!$A$2:$Q$92,14,FALSE)</f>
        <v>#N/A</v>
      </c>
      <c r="J2632" s="167"/>
      <c r="K2632" s="168"/>
    </row>
    <row r="2633" spans="1:11" ht="15" customHeight="1" thickBot="1" x14ac:dyDescent="0.3">
      <c r="A2633" s="6"/>
      <c r="B2633" s="5"/>
      <c r="C2633" s="169"/>
      <c r="D2633" s="170"/>
      <c r="E2633" s="171"/>
      <c r="G2633" s="6"/>
      <c r="H2633" s="5"/>
      <c r="I2633" s="169"/>
      <c r="J2633" s="170"/>
      <c r="K2633" s="171"/>
    </row>
    <row r="2634" spans="1:11" ht="15" customHeight="1" thickBot="1" x14ac:dyDescent="0.3">
      <c r="A2634" s="6"/>
      <c r="B2634" s="5"/>
      <c r="C2634" s="169" t="e">
        <f>"Cosmetic Code: "&amp;VLOOKUP(E2613,INVENTORY!$A$2:$Q$92,15,FALSE)</f>
        <v>#N/A</v>
      </c>
      <c r="D2634" s="170"/>
      <c r="E2634" s="171"/>
      <c r="G2634" s="6"/>
      <c r="H2634" s="5"/>
      <c r="I2634" s="169" t="e">
        <f>"Cosmetic Code: "&amp;VLOOKUP(K2613,INVENTORY!$A$2:$Q$92,15,FALSE)</f>
        <v>#N/A</v>
      </c>
      <c r="J2634" s="170"/>
      <c r="K2634" s="171"/>
    </row>
    <row r="2635" spans="1:11" ht="15" customHeight="1" x14ac:dyDescent="0.25">
      <c r="A2635" s="6"/>
      <c r="B2635" s="5"/>
      <c r="C2635" s="15"/>
      <c r="D2635" s="16"/>
      <c r="E2635" s="17"/>
      <c r="G2635" s="6"/>
      <c r="H2635" s="5"/>
      <c r="I2635" s="15"/>
      <c r="J2635" s="16"/>
      <c r="K2635" s="17"/>
    </row>
    <row r="2636" spans="1:11" ht="15" customHeight="1" x14ac:dyDescent="0.25">
      <c r="A2636" s="4" t="s">
        <v>3</v>
      </c>
      <c r="B2636" s="14" t="s">
        <v>2</v>
      </c>
      <c r="C2636" s="15"/>
      <c r="D2636" s="16"/>
      <c r="E2636" s="17"/>
      <c r="G2636" s="4" t="s">
        <v>3</v>
      </c>
      <c r="H2636" s="14" t="s">
        <v>2</v>
      </c>
      <c r="I2636" s="15"/>
      <c r="J2636" s="16"/>
      <c r="K2636" s="17"/>
    </row>
    <row r="2637" spans="1:11" ht="15.75" customHeight="1" thickBot="1" x14ac:dyDescent="0.3">
      <c r="A2637" s="12" t="s">
        <v>1</v>
      </c>
      <c r="B2637" s="13" t="s">
        <v>1</v>
      </c>
      <c r="C2637" s="18"/>
      <c r="D2637" s="19"/>
      <c r="E2637" s="20"/>
      <c r="G2637" s="12" t="s">
        <v>1</v>
      </c>
      <c r="H2637" s="13" t="s">
        <v>1</v>
      </c>
      <c r="I2637" s="18"/>
      <c r="J2637" s="19"/>
      <c r="K2637" s="20"/>
    </row>
    <row r="2638" spans="1:11" ht="15.75" thickBot="1" x14ac:dyDescent="0.3">
      <c r="A2638" s="3" t="s">
        <v>0</v>
      </c>
      <c r="B2638" s="2" t="s">
        <v>0</v>
      </c>
      <c r="C2638" s="1"/>
      <c r="D2638" s="172" t="s">
        <v>119</v>
      </c>
      <c r="E2638" s="173"/>
      <c r="G2638" s="3" t="s">
        <v>0</v>
      </c>
      <c r="H2638" s="2" t="s">
        <v>0</v>
      </c>
      <c r="I2638" s="1"/>
      <c r="J2638" s="172" t="s">
        <v>119</v>
      </c>
      <c r="K2638" s="173"/>
    </row>
    <row r="2639" spans="1:11" ht="47.25" customHeight="1" thickBot="1" x14ac:dyDescent="0.3"/>
    <row r="2640" spans="1:11" ht="15" customHeight="1" x14ac:dyDescent="0.25">
      <c r="A2640" s="176" t="s">
        <v>105</v>
      </c>
      <c r="B2640" s="177"/>
      <c r="C2640" s="177"/>
      <c r="D2640" s="177"/>
      <c r="E2640" s="178"/>
      <c r="G2640" s="176" t="s">
        <v>105</v>
      </c>
      <c r="H2640" s="177"/>
      <c r="I2640" s="177"/>
      <c r="J2640" s="177"/>
      <c r="K2640" s="178"/>
    </row>
    <row r="2641" spans="1:11" ht="15.75" customHeight="1" thickBot="1" x14ac:dyDescent="0.3">
      <c r="A2641" s="179"/>
      <c r="B2641" s="180"/>
      <c r="C2641" s="180"/>
      <c r="D2641" s="180"/>
      <c r="E2641" s="181"/>
      <c r="G2641" s="179"/>
      <c r="H2641" s="180"/>
      <c r="I2641" s="180"/>
      <c r="J2641" s="180"/>
      <c r="K2641" s="181"/>
    </row>
    <row r="2642" spans="1:11" ht="15.75" customHeight="1" thickBot="1" x14ac:dyDescent="0.3">
      <c r="A2642" s="11"/>
      <c r="B2642" s="10"/>
      <c r="C2642" s="10"/>
      <c r="D2642" s="33" t="s">
        <v>42</v>
      </c>
      <c r="E2642" s="42">
        <f>'Data-PULLDOWNS'!$B$3*2+E2613</f>
        <v>48</v>
      </c>
      <c r="G2642" s="11"/>
      <c r="H2642" s="10"/>
      <c r="I2642" s="10"/>
      <c r="J2642" s="33" t="s">
        <v>42</v>
      </c>
      <c r="K2642" s="42">
        <f>'Data-PULLDOWNS'!$B$3*3+E2613</f>
        <v>49</v>
      </c>
    </row>
    <row r="2643" spans="1:11" ht="19.5" customHeight="1" x14ac:dyDescent="0.25">
      <c r="A2643" s="34" t="s">
        <v>11</v>
      </c>
      <c r="B2643" s="35" t="s">
        <v>15</v>
      </c>
      <c r="C2643" s="36" t="s">
        <v>12</v>
      </c>
      <c r="D2643" s="37">
        <f ca="1">NOW()</f>
        <v>45945.548046875003</v>
      </c>
      <c r="E2643" s="38"/>
      <c r="G2643" s="34" t="s">
        <v>11</v>
      </c>
      <c r="H2643" s="35" t="s">
        <v>15</v>
      </c>
      <c r="I2643" s="36" t="s">
        <v>12</v>
      </c>
      <c r="J2643" s="37">
        <f ca="1">NOW()</f>
        <v>45945.548046875003</v>
      </c>
      <c r="K2643" s="38"/>
    </row>
    <row r="2644" spans="1:11" ht="15.95" customHeight="1" x14ac:dyDescent="0.25">
      <c r="A2644" s="34" t="s">
        <v>39</v>
      </c>
      <c r="B2644" s="35" t="s">
        <v>103</v>
      </c>
      <c r="C2644" s="39" t="s">
        <v>38</v>
      </c>
      <c r="D2644" s="40" t="e">
        <f>VLOOKUP(E2642,INVENTORY!$A$2:$N$92,10,FALSE)</f>
        <v>#N/A</v>
      </c>
      <c r="E2644" s="38"/>
      <c r="G2644" s="34" t="s">
        <v>39</v>
      </c>
      <c r="H2644" s="35" t="s">
        <v>103</v>
      </c>
      <c r="I2644" s="39" t="s">
        <v>38</v>
      </c>
      <c r="J2644" s="40" t="e">
        <f>VLOOKUP(K2642,INVENTORY!$A$2:$N$92,10,FALSE)</f>
        <v>#N/A</v>
      </c>
      <c r="K2644" s="38"/>
    </row>
    <row r="2645" spans="1:11" ht="15.95" customHeight="1" x14ac:dyDescent="0.25">
      <c r="A2645" s="34" t="str">
        <f>"Make: "</f>
        <v xml:space="preserve">Make: </v>
      </c>
      <c r="B2645" s="35" t="e">
        <f>VLOOKUP(E2642,INVENTORY!$A$2:$N$92,2,FALSE)</f>
        <v>#N/A</v>
      </c>
      <c r="C2645" s="36" t="str">
        <f>"Model: "</f>
        <v xml:space="preserve">Model: </v>
      </c>
      <c r="D2645" s="40" t="e">
        <f>VLOOKUP(E2642,INVENTORY!$A$2:$N$92,3,FALSE)</f>
        <v>#N/A</v>
      </c>
      <c r="E2645" s="38"/>
      <c r="G2645" s="34" t="str">
        <f>"Make: "</f>
        <v xml:space="preserve">Make: </v>
      </c>
      <c r="H2645" s="35" t="e">
        <f>VLOOKUP(K2642,INVENTORY!$A$2:$N$92,2,FALSE)</f>
        <v>#N/A</v>
      </c>
      <c r="I2645" s="36" t="str">
        <f>"Model: "</f>
        <v xml:space="preserve">Model: </v>
      </c>
      <c r="J2645" s="40" t="e">
        <f>VLOOKUP(K2642,INVENTORY!$A$2:$N$92,3,FALSE)</f>
        <v>#N/A</v>
      </c>
      <c r="K2645" s="38"/>
    </row>
    <row r="2646" spans="1:11" ht="15.95" customHeight="1" x14ac:dyDescent="0.25">
      <c r="A2646" s="34" t="str">
        <f>"CPU/Speed: "</f>
        <v xml:space="preserve">CPU/Speed: </v>
      </c>
      <c r="B2646" s="35" t="e">
        <f>VLOOKUP(E2642,INVENTORY!$A$2:$N$92,4,FALSE)&amp;" / "&amp;VLOOKUP(E2642,INVENTORY!$A$2:$N$92,5,FALSE)&amp;"GHz"</f>
        <v>#N/A</v>
      </c>
      <c r="C2646" s="36"/>
      <c r="D2646" s="36" t="str">
        <f>"Memory: "</f>
        <v xml:space="preserve">Memory: </v>
      </c>
      <c r="E2646" s="71" t="e">
        <f>VLOOKUP(E2642,INVENTORY!$A$2:$N$92,6,FALSE)</f>
        <v>#N/A</v>
      </c>
      <c r="G2646" s="34" t="str">
        <f>"CPU/Speed: "</f>
        <v xml:space="preserve">CPU/Speed: </v>
      </c>
      <c r="H2646" s="35" t="e">
        <f>VLOOKUP(K2642,INVENTORY!$A$2:$N$92,4,FALSE)&amp;" / "&amp;VLOOKUP(K2642,INVENTORY!$A$2:$N$92,5,FALSE)&amp;"GHz"</f>
        <v>#N/A</v>
      </c>
      <c r="I2646" s="36"/>
      <c r="J2646" s="36" t="str">
        <f>"Memory: "</f>
        <v xml:space="preserve">Memory: </v>
      </c>
      <c r="K2646" s="71" t="e">
        <f>VLOOKUP(K2642,INVENTORY!$A$2:$N$92,6,FALSE)</f>
        <v>#N/A</v>
      </c>
    </row>
    <row r="2647" spans="1:11" ht="6.95" customHeight="1" x14ac:dyDescent="0.25">
      <c r="A2647" s="6"/>
      <c r="B2647" s="5"/>
      <c r="C2647" s="5"/>
      <c r="D2647" s="5"/>
      <c r="E2647" s="7"/>
      <c r="G2647" s="6"/>
      <c r="H2647" s="5"/>
      <c r="I2647" s="5"/>
      <c r="J2647" s="5"/>
      <c r="K2647" s="7"/>
    </row>
    <row r="2648" spans="1:11" x14ac:dyDescent="0.25">
      <c r="A2648" s="182" t="s">
        <v>10</v>
      </c>
      <c r="B2648" s="183"/>
      <c r="C2648" s="83" t="s">
        <v>1</v>
      </c>
      <c r="D2648" s="83" t="s">
        <v>9</v>
      </c>
      <c r="E2648" s="68" t="s">
        <v>8</v>
      </c>
      <c r="G2648" s="182" t="s">
        <v>10</v>
      </c>
      <c r="H2648" s="183"/>
      <c r="I2648" s="83" t="s">
        <v>1</v>
      </c>
      <c r="J2648" s="83" t="s">
        <v>9</v>
      </c>
      <c r="K2648" s="68" t="s">
        <v>8</v>
      </c>
    </row>
    <row r="2649" spans="1:11" x14ac:dyDescent="0.25">
      <c r="A2649" s="174" t="s">
        <v>96</v>
      </c>
      <c r="B2649" s="175"/>
      <c r="C2649" s="82" t="s">
        <v>13</v>
      </c>
      <c r="D2649" s="9"/>
      <c r="E2649" s="8"/>
      <c r="G2649" s="174" t="s">
        <v>96</v>
      </c>
      <c r="H2649" s="175"/>
      <c r="I2649" s="82" t="s">
        <v>13</v>
      </c>
      <c r="J2649" s="9"/>
      <c r="K2649" s="8"/>
    </row>
    <row r="2650" spans="1:11" x14ac:dyDescent="0.25">
      <c r="A2650" s="174" t="s">
        <v>98</v>
      </c>
      <c r="B2650" s="175"/>
      <c r="C2650" s="82" t="s">
        <v>13</v>
      </c>
      <c r="D2650" s="9"/>
      <c r="E2650" s="8"/>
      <c r="G2650" s="174" t="s">
        <v>98</v>
      </c>
      <c r="H2650" s="175"/>
      <c r="I2650" s="82" t="s">
        <v>13</v>
      </c>
      <c r="J2650" s="9"/>
      <c r="K2650" s="8"/>
    </row>
    <row r="2651" spans="1:11" x14ac:dyDescent="0.25">
      <c r="A2651" s="174" t="s">
        <v>97</v>
      </c>
      <c r="B2651" s="175"/>
      <c r="C2651" s="82" t="s">
        <v>13</v>
      </c>
      <c r="D2651" s="9"/>
      <c r="E2651" s="8"/>
      <c r="G2651" s="174" t="s">
        <v>97</v>
      </c>
      <c r="H2651" s="175"/>
      <c r="I2651" s="82" t="s">
        <v>13</v>
      </c>
      <c r="J2651" s="9"/>
      <c r="K2651" s="8"/>
    </row>
    <row r="2652" spans="1:11" x14ac:dyDescent="0.25">
      <c r="A2652" s="174" t="s">
        <v>7</v>
      </c>
      <c r="B2652" s="175"/>
      <c r="C2652" s="82" t="s">
        <v>13</v>
      </c>
      <c r="D2652" s="9"/>
      <c r="E2652" s="8"/>
      <c r="G2652" s="174" t="s">
        <v>7</v>
      </c>
      <c r="H2652" s="175"/>
      <c r="I2652" s="82" t="s">
        <v>13</v>
      </c>
      <c r="J2652" s="9"/>
      <c r="K2652" s="8"/>
    </row>
    <row r="2653" spans="1:11" x14ac:dyDescent="0.25">
      <c r="A2653" s="174" t="s">
        <v>99</v>
      </c>
      <c r="B2653" s="175"/>
      <c r="C2653" s="82" t="s">
        <v>13</v>
      </c>
      <c r="D2653" s="9"/>
      <c r="E2653" s="8"/>
      <c r="G2653" s="174" t="s">
        <v>99</v>
      </c>
      <c r="H2653" s="175"/>
      <c r="I2653" s="82" t="s">
        <v>13</v>
      </c>
      <c r="J2653" s="9"/>
      <c r="K2653" s="8"/>
    </row>
    <row r="2654" spans="1:11" x14ac:dyDescent="0.25">
      <c r="A2654" s="174" t="s">
        <v>6</v>
      </c>
      <c r="B2654" s="175"/>
      <c r="C2654" s="82" t="s">
        <v>13</v>
      </c>
      <c r="D2654" s="9"/>
      <c r="E2654" s="8"/>
      <c r="G2654" s="174" t="s">
        <v>6</v>
      </c>
      <c r="H2654" s="175"/>
      <c r="I2654" s="82" t="s">
        <v>13</v>
      </c>
      <c r="J2654" s="9"/>
      <c r="K2654" s="8"/>
    </row>
    <row r="2655" spans="1:11" x14ac:dyDescent="0.25">
      <c r="A2655" s="174"/>
      <c r="B2655" s="175"/>
      <c r="C2655" s="82"/>
      <c r="D2655" s="9"/>
      <c r="E2655" s="8"/>
      <c r="G2655" s="174"/>
      <c r="H2655" s="175"/>
      <c r="I2655" s="82"/>
      <c r="J2655" s="9"/>
      <c r="K2655" s="8"/>
    </row>
    <row r="2656" spans="1:11" x14ac:dyDescent="0.25">
      <c r="A2656" s="174"/>
      <c r="B2656" s="175"/>
      <c r="C2656" s="82"/>
      <c r="D2656" s="9"/>
      <c r="E2656" s="8"/>
      <c r="G2656" s="174"/>
      <c r="H2656" s="175"/>
      <c r="I2656" s="82"/>
      <c r="J2656" s="9"/>
      <c r="K2656" s="8"/>
    </row>
    <row r="2657" spans="1:11" ht="15.75" thickBot="1" x14ac:dyDescent="0.3">
      <c r="A2657" s="163" t="s">
        <v>14</v>
      </c>
      <c r="B2657" s="164"/>
      <c r="C2657" s="164"/>
      <c r="D2657" s="164"/>
      <c r="E2657" s="165"/>
      <c r="G2657" s="163" t="s">
        <v>14</v>
      </c>
      <c r="H2657" s="164"/>
      <c r="I2657" s="164"/>
      <c r="J2657" s="164"/>
      <c r="K2657" s="165"/>
    </row>
    <row r="2658" spans="1:11" ht="21.75" customHeight="1" x14ac:dyDescent="0.25">
      <c r="A2658" s="69" t="s">
        <v>101</v>
      </c>
      <c r="B2658" s="69" t="s">
        <v>5</v>
      </c>
      <c r="C2658" s="69" t="s">
        <v>100</v>
      </c>
      <c r="D2658" s="69" t="s">
        <v>108</v>
      </c>
      <c r="E2658" s="69" t="s">
        <v>95</v>
      </c>
      <c r="G2658" s="69" t="s">
        <v>101</v>
      </c>
      <c r="H2658" s="69" t="s">
        <v>5</v>
      </c>
      <c r="I2658" s="69" t="s">
        <v>100</v>
      </c>
      <c r="J2658" s="69" t="s">
        <v>108</v>
      </c>
      <c r="K2658" s="69" t="s">
        <v>95</v>
      </c>
    </row>
    <row r="2659" spans="1:11" ht="15.75" thickBot="1" x14ac:dyDescent="0.3">
      <c r="A2659" s="70"/>
      <c r="B2659" s="70"/>
      <c r="C2659" s="70" t="e">
        <f>VLOOKUP(E2642,INVENTORY!$A$2:$N$92,7,FALSE)</f>
        <v>#N/A</v>
      </c>
      <c r="D2659" s="70" t="e">
        <f>VLOOKUP(E2642,INVENTORY!$A$2:$N$92,8,FALSE)</f>
        <v>#N/A</v>
      </c>
      <c r="E2659" s="70" t="e">
        <f>VLOOKUP(E2642,INVENTORY!$A$2:$N$92,9,FALSE)</f>
        <v>#N/A</v>
      </c>
      <c r="G2659" s="70"/>
      <c r="H2659" s="70"/>
      <c r="I2659" s="70" t="e">
        <f>VLOOKUP(K2642,INVENTORY!$A$2:$N$92,7,FALSE)</f>
        <v>#N/A</v>
      </c>
      <c r="J2659" s="70" t="e">
        <f>VLOOKUP(K2642,INVENTORY!$A$2:$N$92,8,FALSE)</f>
        <v>#N/A</v>
      </c>
      <c r="K2659" s="70" t="e">
        <f>VLOOKUP(K2642,INVENTORY!$A$2:$N$92,9,FALSE)</f>
        <v>#N/A</v>
      </c>
    </row>
    <row r="2660" spans="1:11" ht="15.75" thickBot="1" x14ac:dyDescent="0.3">
      <c r="A2660" s="6"/>
      <c r="B2660" s="5"/>
      <c r="C2660" s="5"/>
      <c r="D2660" s="5"/>
      <c r="E2660" s="7"/>
      <c r="G2660" s="6"/>
      <c r="H2660" s="5"/>
      <c r="I2660" s="5"/>
      <c r="J2660" s="5"/>
      <c r="K2660" s="7"/>
    </row>
    <row r="2661" spans="1:11" ht="18" customHeight="1" thickBot="1" x14ac:dyDescent="0.3">
      <c r="A2661" s="6" t="s">
        <v>4</v>
      </c>
      <c r="B2661" s="5"/>
      <c r="C2661" s="166" t="e">
        <f>"Function Code: "&amp;VLOOKUP(E2642,INVENTORY!$A$2:$Q$92,14,FALSE)</f>
        <v>#N/A</v>
      </c>
      <c r="D2661" s="167"/>
      <c r="E2661" s="168"/>
      <c r="G2661" s="6" t="s">
        <v>4</v>
      </c>
      <c r="H2661" s="5"/>
      <c r="I2661" s="166" t="e">
        <f>"Function Code: "&amp;VLOOKUP(K2642,INVENTORY!$A$2:$Q$92,14,FALSE)</f>
        <v>#N/A</v>
      </c>
      <c r="J2661" s="167"/>
      <c r="K2661" s="168"/>
    </row>
    <row r="2662" spans="1:11" ht="15" customHeight="1" thickBot="1" x14ac:dyDescent="0.3">
      <c r="A2662" s="6"/>
      <c r="B2662" s="5"/>
      <c r="C2662" s="169"/>
      <c r="D2662" s="170"/>
      <c r="E2662" s="171"/>
      <c r="G2662" s="6"/>
      <c r="H2662" s="5"/>
      <c r="I2662" s="169"/>
      <c r="J2662" s="170"/>
      <c r="K2662" s="171"/>
    </row>
    <row r="2663" spans="1:11" ht="15" customHeight="1" thickBot="1" x14ac:dyDescent="0.3">
      <c r="A2663" s="6"/>
      <c r="B2663" s="5"/>
      <c r="C2663" s="169" t="e">
        <f>"Cosmetic Code: "&amp;VLOOKUP(E2642,INVENTORY!$A$2:$Q$92,15,FALSE)</f>
        <v>#N/A</v>
      </c>
      <c r="D2663" s="170"/>
      <c r="E2663" s="171"/>
      <c r="G2663" s="6"/>
      <c r="H2663" s="5"/>
      <c r="I2663" s="169" t="e">
        <f>"Cosmetic Code: "&amp;VLOOKUP(K2642,INVENTORY!$A$2:$Q$92,15,FALSE)</f>
        <v>#N/A</v>
      </c>
      <c r="J2663" s="170"/>
      <c r="K2663" s="171"/>
    </row>
    <row r="2664" spans="1:11" ht="15" customHeight="1" x14ac:dyDescent="0.25">
      <c r="A2664" s="6"/>
      <c r="B2664" s="5"/>
      <c r="C2664" s="15"/>
      <c r="D2664" s="16"/>
      <c r="E2664" s="17"/>
      <c r="G2664" s="6"/>
      <c r="H2664" s="5"/>
      <c r="I2664" s="15"/>
      <c r="J2664" s="16"/>
      <c r="K2664" s="17"/>
    </row>
    <row r="2665" spans="1:11" ht="15" customHeight="1" x14ac:dyDescent="0.25">
      <c r="A2665" s="4" t="s">
        <v>3</v>
      </c>
      <c r="B2665" s="14" t="s">
        <v>2</v>
      </c>
      <c r="C2665" s="15"/>
      <c r="D2665" s="16"/>
      <c r="E2665" s="17"/>
      <c r="G2665" s="4" t="s">
        <v>3</v>
      </c>
      <c r="H2665" s="14" t="s">
        <v>2</v>
      </c>
      <c r="I2665" s="15"/>
      <c r="J2665" s="16"/>
      <c r="K2665" s="17"/>
    </row>
    <row r="2666" spans="1:11" ht="15.75" customHeight="1" thickBot="1" x14ac:dyDescent="0.3">
      <c r="A2666" s="12" t="s">
        <v>1</v>
      </c>
      <c r="B2666" s="13" t="s">
        <v>1</v>
      </c>
      <c r="C2666" s="18"/>
      <c r="D2666" s="19"/>
      <c r="E2666" s="20"/>
      <c r="G2666" s="12" t="s">
        <v>1</v>
      </c>
      <c r="H2666" s="13" t="s">
        <v>1</v>
      </c>
      <c r="I2666" s="18"/>
      <c r="J2666" s="19"/>
      <c r="K2666" s="20"/>
    </row>
    <row r="2667" spans="1:11" ht="15.75" thickBot="1" x14ac:dyDescent="0.3">
      <c r="A2667" s="3" t="s">
        <v>0</v>
      </c>
      <c r="B2667" s="2" t="s">
        <v>0</v>
      </c>
      <c r="C2667" s="1"/>
      <c r="D2667" s="172" t="s">
        <v>119</v>
      </c>
      <c r="E2667" s="173"/>
      <c r="G2667" s="3" t="s">
        <v>0</v>
      </c>
      <c r="H2667" s="2" t="s">
        <v>0</v>
      </c>
      <c r="I2667" s="1"/>
      <c r="J2667" s="172" t="s">
        <v>119</v>
      </c>
      <c r="K2667" s="173"/>
    </row>
    <row r="2668" spans="1:11" ht="15.75" thickBot="1" x14ac:dyDescent="0.3"/>
    <row r="2669" spans="1:11" ht="15" customHeight="1" x14ac:dyDescent="0.25">
      <c r="A2669" s="176" t="s">
        <v>105</v>
      </c>
      <c r="B2669" s="177"/>
      <c r="C2669" s="177"/>
      <c r="D2669" s="177"/>
      <c r="E2669" s="178"/>
      <c r="G2669" s="176" t="s">
        <v>105</v>
      </c>
      <c r="H2669" s="177"/>
      <c r="I2669" s="177"/>
      <c r="J2669" s="177"/>
      <c r="K2669" s="178"/>
    </row>
    <row r="2670" spans="1:11" ht="15.75" customHeight="1" thickBot="1" x14ac:dyDescent="0.3">
      <c r="A2670" s="179"/>
      <c r="B2670" s="180"/>
      <c r="C2670" s="180"/>
      <c r="D2670" s="180"/>
      <c r="E2670" s="181"/>
      <c r="G2670" s="179"/>
      <c r="H2670" s="180"/>
      <c r="I2670" s="180"/>
      <c r="J2670" s="180"/>
      <c r="K2670" s="181"/>
    </row>
    <row r="2671" spans="1:11" ht="15.75" customHeight="1" thickBot="1" x14ac:dyDescent="0.3">
      <c r="A2671" s="11"/>
      <c r="B2671" s="10"/>
      <c r="C2671" s="10"/>
      <c r="D2671" s="33" t="s">
        <v>42</v>
      </c>
      <c r="E2671" s="42">
        <f>E2613+1</f>
        <v>47</v>
      </c>
      <c r="G2671" s="11"/>
      <c r="H2671" s="10"/>
      <c r="I2671" s="10"/>
      <c r="J2671" s="33" t="s">
        <v>42</v>
      </c>
      <c r="K2671" s="42">
        <f>'Data-PULLDOWNS'!$B$3+E2671</f>
        <v>48</v>
      </c>
    </row>
    <row r="2672" spans="1:11" ht="19.5" customHeight="1" x14ac:dyDescent="0.25">
      <c r="A2672" s="34" t="s">
        <v>11</v>
      </c>
      <c r="B2672" s="35" t="s">
        <v>15</v>
      </c>
      <c r="C2672" s="36" t="s">
        <v>12</v>
      </c>
      <c r="D2672" s="37">
        <f ca="1">NOW()</f>
        <v>45945.548046875003</v>
      </c>
      <c r="E2672" s="38"/>
      <c r="G2672" s="34" t="s">
        <v>11</v>
      </c>
      <c r="H2672" s="35" t="s">
        <v>15</v>
      </c>
      <c r="I2672" s="36" t="s">
        <v>12</v>
      </c>
      <c r="J2672" s="37">
        <f ca="1">NOW()</f>
        <v>45945.548046875003</v>
      </c>
      <c r="K2672" s="38"/>
    </row>
    <row r="2673" spans="1:11" ht="15.95" customHeight="1" x14ac:dyDescent="0.25">
      <c r="A2673" s="34" t="s">
        <v>39</v>
      </c>
      <c r="B2673" s="35" t="s">
        <v>103</v>
      </c>
      <c r="C2673" s="39" t="s">
        <v>38</v>
      </c>
      <c r="D2673" s="40" t="e">
        <f>VLOOKUP(E2671,INVENTORY!$A$2:$N$92,10,FALSE)</f>
        <v>#N/A</v>
      </c>
      <c r="E2673" s="38"/>
      <c r="G2673" s="34" t="s">
        <v>39</v>
      </c>
      <c r="H2673" s="35" t="s">
        <v>103</v>
      </c>
      <c r="I2673" s="39" t="s">
        <v>38</v>
      </c>
      <c r="J2673" s="40" t="e">
        <f>VLOOKUP(K2671,INVENTORY!$A$2:$N$92,10,FALSE)</f>
        <v>#N/A</v>
      </c>
      <c r="K2673" s="38"/>
    </row>
    <row r="2674" spans="1:11" ht="15.95" customHeight="1" x14ac:dyDescent="0.25">
      <c r="A2674" s="34" t="str">
        <f>"Make: "</f>
        <v xml:space="preserve">Make: </v>
      </c>
      <c r="B2674" s="35" t="e">
        <f>VLOOKUP(E2671,INVENTORY!$A$2:$N$92,2,FALSE)</f>
        <v>#N/A</v>
      </c>
      <c r="C2674" s="36" t="str">
        <f>"Model: "</f>
        <v xml:space="preserve">Model: </v>
      </c>
      <c r="D2674" s="40" t="e">
        <f>VLOOKUP(E2671,INVENTORY!$A$2:$N$92,3,FALSE)</f>
        <v>#N/A</v>
      </c>
      <c r="E2674" s="38"/>
      <c r="G2674" s="34" t="str">
        <f>"Make: "</f>
        <v xml:space="preserve">Make: </v>
      </c>
      <c r="H2674" s="35" t="e">
        <f>VLOOKUP(K2671,INVENTORY!$A$2:$N$92,2,FALSE)</f>
        <v>#N/A</v>
      </c>
      <c r="I2674" s="36" t="str">
        <f>"Model: "</f>
        <v xml:space="preserve">Model: </v>
      </c>
      <c r="J2674" s="40" t="e">
        <f>VLOOKUP(K2671,INVENTORY!$A$2:$N$92,3,FALSE)</f>
        <v>#N/A</v>
      </c>
      <c r="K2674" s="38"/>
    </row>
    <row r="2675" spans="1:11" ht="15.95" customHeight="1" x14ac:dyDescent="0.25">
      <c r="A2675" s="34" t="str">
        <f>"CPU/Speed: "</f>
        <v xml:space="preserve">CPU/Speed: </v>
      </c>
      <c r="B2675" s="35" t="e">
        <f>VLOOKUP(E2671,INVENTORY!$A$2:$N$92,4,FALSE)&amp;" / "&amp;VLOOKUP(E2671,INVENTORY!$A$2:$N$92,5,FALSE)&amp;"GHz"</f>
        <v>#N/A</v>
      </c>
      <c r="C2675" s="36"/>
      <c r="D2675" s="36" t="str">
        <f>"Memory: "</f>
        <v xml:space="preserve">Memory: </v>
      </c>
      <c r="E2675" s="41" t="e">
        <f>VLOOKUP(E2671,INVENTORY!$A$2:$N$92,6,FALSE)</f>
        <v>#N/A</v>
      </c>
      <c r="G2675" s="34" t="str">
        <f>"CPU/Speed: "</f>
        <v xml:space="preserve">CPU/Speed: </v>
      </c>
      <c r="H2675" s="35" t="e">
        <f>VLOOKUP(K2671,INVENTORY!$A$2:$N$92,4,FALSE)&amp;" / "&amp;VLOOKUP(K2671,INVENTORY!$A$2:$N$92,5,FALSE)&amp;"GHz"</f>
        <v>#N/A</v>
      </c>
      <c r="I2675" s="36"/>
      <c r="J2675" s="36" t="str">
        <f>"Memory: "</f>
        <v xml:space="preserve">Memory: </v>
      </c>
      <c r="K2675" s="71" t="e">
        <f>VLOOKUP(K2671,INVENTORY!$A$2:$N$92,6,FALSE)</f>
        <v>#N/A</v>
      </c>
    </row>
    <row r="2676" spans="1:11" ht="6.95" customHeight="1" x14ac:dyDescent="0.25">
      <c r="A2676" s="6"/>
      <c r="B2676" s="5"/>
      <c r="C2676" s="5"/>
      <c r="D2676" s="5"/>
      <c r="E2676" s="7"/>
      <c r="G2676" s="6"/>
      <c r="H2676" s="5"/>
      <c r="I2676" s="5"/>
      <c r="J2676" s="5"/>
      <c r="K2676" s="7"/>
    </row>
    <row r="2677" spans="1:11" x14ac:dyDescent="0.25">
      <c r="A2677" s="182" t="s">
        <v>10</v>
      </c>
      <c r="B2677" s="183"/>
      <c r="C2677" s="83" t="s">
        <v>1</v>
      </c>
      <c r="D2677" s="83" t="s">
        <v>9</v>
      </c>
      <c r="E2677" s="68" t="s">
        <v>8</v>
      </c>
      <c r="G2677" s="182" t="s">
        <v>10</v>
      </c>
      <c r="H2677" s="183"/>
      <c r="I2677" s="83" t="s">
        <v>1</v>
      </c>
      <c r="J2677" s="83" t="s">
        <v>9</v>
      </c>
      <c r="K2677" s="68" t="s">
        <v>8</v>
      </c>
    </row>
    <row r="2678" spans="1:11" x14ac:dyDescent="0.25">
      <c r="A2678" s="174" t="s">
        <v>96</v>
      </c>
      <c r="B2678" s="175"/>
      <c r="C2678" s="82" t="s">
        <v>13</v>
      </c>
      <c r="D2678" s="9"/>
      <c r="E2678" s="8"/>
      <c r="G2678" s="174" t="s">
        <v>96</v>
      </c>
      <c r="H2678" s="175"/>
      <c r="I2678" s="82" t="s">
        <v>13</v>
      </c>
      <c r="J2678" s="9"/>
      <c r="K2678" s="8"/>
    </row>
    <row r="2679" spans="1:11" x14ac:dyDescent="0.25">
      <c r="A2679" s="174" t="s">
        <v>98</v>
      </c>
      <c r="B2679" s="175"/>
      <c r="C2679" s="82" t="s">
        <v>13</v>
      </c>
      <c r="D2679" s="9"/>
      <c r="E2679" s="8"/>
      <c r="G2679" s="174" t="s">
        <v>98</v>
      </c>
      <c r="H2679" s="175"/>
      <c r="I2679" s="82" t="s">
        <v>13</v>
      </c>
      <c r="J2679" s="9"/>
      <c r="K2679" s="8"/>
    </row>
    <row r="2680" spans="1:11" x14ac:dyDescent="0.25">
      <c r="A2680" s="174" t="s">
        <v>97</v>
      </c>
      <c r="B2680" s="175"/>
      <c r="C2680" s="82" t="s">
        <v>13</v>
      </c>
      <c r="D2680" s="9"/>
      <c r="E2680" s="8"/>
      <c r="G2680" s="174" t="s">
        <v>97</v>
      </c>
      <c r="H2680" s="175"/>
      <c r="I2680" s="82" t="s">
        <v>13</v>
      </c>
      <c r="J2680" s="9"/>
      <c r="K2680" s="8"/>
    </row>
    <row r="2681" spans="1:11" x14ac:dyDescent="0.25">
      <c r="A2681" s="174" t="s">
        <v>7</v>
      </c>
      <c r="B2681" s="175"/>
      <c r="C2681" s="82" t="s">
        <v>13</v>
      </c>
      <c r="D2681" s="9"/>
      <c r="E2681" s="8"/>
      <c r="G2681" s="174" t="s">
        <v>7</v>
      </c>
      <c r="H2681" s="175"/>
      <c r="I2681" s="82" t="s">
        <v>13</v>
      </c>
      <c r="J2681" s="9"/>
      <c r="K2681" s="8"/>
    </row>
    <row r="2682" spans="1:11" x14ac:dyDescent="0.25">
      <c r="A2682" s="174" t="s">
        <v>99</v>
      </c>
      <c r="B2682" s="175"/>
      <c r="C2682" s="82" t="s">
        <v>13</v>
      </c>
      <c r="D2682" s="9"/>
      <c r="E2682" s="8"/>
      <c r="G2682" s="174" t="s">
        <v>99</v>
      </c>
      <c r="H2682" s="175"/>
      <c r="I2682" s="82" t="s">
        <v>13</v>
      </c>
      <c r="J2682" s="9"/>
      <c r="K2682" s="8"/>
    </row>
    <row r="2683" spans="1:11" x14ac:dyDescent="0.25">
      <c r="A2683" s="174" t="s">
        <v>6</v>
      </c>
      <c r="B2683" s="175"/>
      <c r="C2683" s="82" t="s">
        <v>13</v>
      </c>
      <c r="D2683" s="9"/>
      <c r="E2683" s="8"/>
      <c r="G2683" s="174" t="s">
        <v>6</v>
      </c>
      <c r="H2683" s="175"/>
      <c r="I2683" s="82" t="s">
        <v>13</v>
      </c>
      <c r="J2683" s="9"/>
      <c r="K2683" s="8"/>
    </row>
    <row r="2684" spans="1:11" x14ac:dyDescent="0.25">
      <c r="A2684" s="174"/>
      <c r="B2684" s="175"/>
      <c r="C2684" s="82"/>
      <c r="D2684" s="9"/>
      <c r="E2684" s="8"/>
      <c r="G2684" s="174"/>
      <c r="H2684" s="175"/>
      <c r="I2684" s="82"/>
      <c r="J2684" s="9"/>
      <c r="K2684" s="8"/>
    </row>
    <row r="2685" spans="1:11" x14ac:dyDescent="0.25">
      <c r="A2685" s="174"/>
      <c r="B2685" s="175"/>
      <c r="C2685" s="82"/>
      <c r="D2685" s="9"/>
      <c r="E2685" s="8"/>
      <c r="G2685" s="174"/>
      <c r="H2685" s="175"/>
      <c r="I2685" s="82"/>
      <c r="J2685" s="9"/>
      <c r="K2685" s="8"/>
    </row>
    <row r="2686" spans="1:11" ht="15.75" thickBot="1" x14ac:dyDescent="0.3">
      <c r="A2686" s="163" t="s">
        <v>14</v>
      </c>
      <c r="B2686" s="164"/>
      <c r="C2686" s="164"/>
      <c r="D2686" s="164"/>
      <c r="E2686" s="165"/>
      <c r="G2686" s="163" t="s">
        <v>14</v>
      </c>
      <c r="H2686" s="164"/>
      <c r="I2686" s="164"/>
      <c r="J2686" s="164"/>
      <c r="K2686" s="165"/>
    </row>
    <row r="2687" spans="1:11" ht="21.75" customHeight="1" x14ac:dyDescent="0.25">
      <c r="A2687" s="69" t="s">
        <v>101</v>
      </c>
      <c r="B2687" s="69" t="s">
        <v>5</v>
      </c>
      <c r="C2687" s="69" t="s">
        <v>100</v>
      </c>
      <c r="D2687" s="69" t="s">
        <v>108</v>
      </c>
      <c r="E2687" s="69" t="s">
        <v>95</v>
      </c>
      <c r="G2687" s="69" t="s">
        <v>101</v>
      </c>
      <c r="H2687" s="69" t="s">
        <v>5</v>
      </c>
      <c r="I2687" s="69" t="s">
        <v>100</v>
      </c>
      <c r="J2687" s="69" t="s">
        <v>108</v>
      </c>
      <c r="K2687" s="69" t="s">
        <v>95</v>
      </c>
    </row>
    <row r="2688" spans="1:11" ht="15.75" thickBot="1" x14ac:dyDescent="0.3">
      <c r="A2688" s="70"/>
      <c r="B2688" s="70"/>
      <c r="C2688" s="70" t="e">
        <f>VLOOKUP(E2671,INVENTORY!$A$2:$N$92,7,FALSE)</f>
        <v>#N/A</v>
      </c>
      <c r="D2688" s="70" t="e">
        <f>VLOOKUP(E2671,INVENTORY!$A$2:$N$92,8,FALSE)</f>
        <v>#N/A</v>
      </c>
      <c r="E2688" s="70" t="e">
        <f>VLOOKUP(E2671,INVENTORY!$A$2:$N$92,9,FALSE)</f>
        <v>#N/A</v>
      </c>
      <c r="G2688" s="70"/>
      <c r="H2688" s="70"/>
      <c r="I2688" s="70" t="e">
        <f>VLOOKUP(K2671,INVENTORY!$A$2:$N$92,7,FALSE)</f>
        <v>#N/A</v>
      </c>
      <c r="J2688" s="70" t="e">
        <f>VLOOKUP(K2671,INVENTORY!$A$2:$N$92,8,FALSE)</f>
        <v>#N/A</v>
      </c>
      <c r="K2688" s="70" t="e">
        <f>VLOOKUP(K2671,INVENTORY!$A$2:$N$92,9,FALSE)</f>
        <v>#N/A</v>
      </c>
    </row>
    <row r="2689" spans="1:11" ht="15.75" thickBot="1" x14ac:dyDescent="0.3">
      <c r="A2689" s="6"/>
      <c r="B2689" s="5"/>
      <c r="C2689" s="5"/>
      <c r="D2689" s="5"/>
      <c r="E2689" s="7"/>
      <c r="G2689" s="6"/>
      <c r="H2689" s="5"/>
      <c r="I2689" s="5"/>
      <c r="J2689" s="5"/>
      <c r="K2689" s="7"/>
    </row>
    <row r="2690" spans="1:11" ht="18" customHeight="1" thickBot="1" x14ac:dyDescent="0.3">
      <c r="A2690" s="6" t="s">
        <v>4</v>
      </c>
      <c r="B2690" s="5"/>
      <c r="C2690" s="166" t="e">
        <f>"Function Code: "&amp;VLOOKUP(E2671,INVENTORY!$A$2:$Q$92,14,FALSE)</f>
        <v>#N/A</v>
      </c>
      <c r="D2690" s="167"/>
      <c r="E2690" s="168"/>
      <c r="G2690" s="6" t="s">
        <v>4</v>
      </c>
      <c r="H2690" s="5"/>
      <c r="I2690" s="166" t="e">
        <f>"Function Code: "&amp;VLOOKUP(K2671,INVENTORY!$A$2:$Q$92,14,FALSE)</f>
        <v>#N/A</v>
      </c>
      <c r="J2690" s="167"/>
      <c r="K2690" s="168"/>
    </row>
    <row r="2691" spans="1:11" ht="15" customHeight="1" thickBot="1" x14ac:dyDescent="0.3">
      <c r="A2691" s="6"/>
      <c r="B2691" s="5"/>
      <c r="C2691" s="169"/>
      <c r="D2691" s="170"/>
      <c r="E2691" s="171"/>
      <c r="G2691" s="6"/>
      <c r="H2691" s="5"/>
      <c r="I2691" s="169"/>
      <c r="J2691" s="170"/>
      <c r="K2691" s="171"/>
    </row>
    <row r="2692" spans="1:11" ht="15" customHeight="1" thickBot="1" x14ac:dyDescent="0.3">
      <c r="A2692" s="6"/>
      <c r="B2692" s="5"/>
      <c r="C2692" s="169" t="e">
        <f>"Cosmetic Code: "&amp;VLOOKUP(E2671,INVENTORY!$A$2:$Q$92,15,FALSE)</f>
        <v>#N/A</v>
      </c>
      <c r="D2692" s="170"/>
      <c r="E2692" s="171"/>
      <c r="G2692" s="6"/>
      <c r="H2692" s="5"/>
      <c r="I2692" s="169" t="e">
        <f>"Cosmetic Code: "&amp;VLOOKUP(K2671,INVENTORY!$A$2:$Q$92,15,FALSE)</f>
        <v>#N/A</v>
      </c>
      <c r="J2692" s="170"/>
      <c r="K2692" s="171"/>
    </row>
    <row r="2693" spans="1:11" ht="15" customHeight="1" x14ac:dyDescent="0.25">
      <c r="A2693" s="6"/>
      <c r="B2693" s="5"/>
      <c r="C2693" s="15"/>
      <c r="D2693" s="16"/>
      <c r="E2693" s="17"/>
      <c r="G2693" s="6"/>
      <c r="H2693" s="5"/>
      <c r="I2693" s="15"/>
      <c r="J2693" s="16"/>
      <c r="K2693" s="17"/>
    </row>
    <row r="2694" spans="1:11" ht="15" customHeight="1" x14ac:dyDescent="0.25">
      <c r="A2694" s="4" t="s">
        <v>3</v>
      </c>
      <c r="B2694" s="14" t="s">
        <v>2</v>
      </c>
      <c r="C2694" s="15"/>
      <c r="D2694" s="16"/>
      <c r="E2694" s="17"/>
      <c r="G2694" s="4" t="s">
        <v>3</v>
      </c>
      <c r="H2694" s="14" t="s">
        <v>2</v>
      </c>
      <c r="I2694" s="15"/>
      <c r="J2694" s="16"/>
      <c r="K2694" s="17"/>
    </row>
    <row r="2695" spans="1:11" ht="15.75" customHeight="1" thickBot="1" x14ac:dyDescent="0.3">
      <c r="A2695" s="12" t="s">
        <v>1</v>
      </c>
      <c r="B2695" s="13" t="s">
        <v>1</v>
      </c>
      <c r="C2695" s="18"/>
      <c r="D2695" s="19"/>
      <c r="E2695" s="20"/>
      <c r="G2695" s="12" t="s">
        <v>1</v>
      </c>
      <c r="H2695" s="13" t="s">
        <v>1</v>
      </c>
      <c r="I2695" s="18"/>
      <c r="J2695" s="19"/>
      <c r="K2695" s="20"/>
    </row>
    <row r="2696" spans="1:11" ht="15.75" thickBot="1" x14ac:dyDescent="0.3">
      <c r="A2696" s="3" t="s">
        <v>0</v>
      </c>
      <c r="B2696" s="2" t="s">
        <v>0</v>
      </c>
      <c r="C2696" s="1"/>
      <c r="D2696" s="172" t="s">
        <v>119</v>
      </c>
      <c r="E2696" s="173"/>
      <c r="G2696" s="3" t="s">
        <v>0</v>
      </c>
      <c r="H2696" s="2" t="s">
        <v>0</v>
      </c>
      <c r="I2696" s="1"/>
      <c r="J2696" s="172" t="s">
        <v>119</v>
      </c>
      <c r="K2696" s="173"/>
    </row>
    <row r="2697" spans="1:11" ht="47.25" customHeight="1" thickBot="1" x14ac:dyDescent="0.3"/>
    <row r="2698" spans="1:11" ht="15" customHeight="1" x14ac:dyDescent="0.25">
      <c r="A2698" s="176" t="s">
        <v>105</v>
      </c>
      <c r="B2698" s="177"/>
      <c r="C2698" s="177"/>
      <c r="D2698" s="177"/>
      <c r="E2698" s="178"/>
      <c r="G2698" s="176" t="s">
        <v>105</v>
      </c>
      <c r="H2698" s="177"/>
      <c r="I2698" s="177"/>
      <c r="J2698" s="177"/>
      <c r="K2698" s="178"/>
    </row>
    <row r="2699" spans="1:11" ht="15.75" customHeight="1" thickBot="1" x14ac:dyDescent="0.3">
      <c r="A2699" s="179"/>
      <c r="B2699" s="180"/>
      <c r="C2699" s="180"/>
      <c r="D2699" s="180"/>
      <c r="E2699" s="181"/>
      <c r="G2699" s="179"/>
      <c r="H2699" s="180"/>
      <c r="I2699" s="180"/>
      <c r="J2699" s="180"/>
      <c r="K2699" s="181"/>
    </row>
    <row r="2700" spans="1:11" ht="15.75" customHeight="1" thickBot="1" x14ac:dyDescent="0.3">
      <c r="A2700" s="11"/>
      <c r="B2700" s="10"/>
      <c r="C2700" s="10"/>
      <c r="D2700" s="33" t="s">
        <v>42</v>
      </c>
      <c r="E2700" s="42">
        <f>'Data-PULLDOWNS'!$B$3*2+E2671</f>
        <v>49</v>
      </c>
      <c r="G2700" s="11"/>
      <c r="H2700" s="10"/>
      <c r="I2700" s="10"/>
      <c r="J2700" s="33" t="s">
        <v>42</v>
      </c>
      <c r="K2700" s="42">
        <f>'Data-PULLDOWNS'!$B$3*3+E2671</f>
        <v>50</v>
      </c>
    </row>
    <row r="2701" spans="1:11" ht="19.5" customHeight="1" x14ac:dyDescent="0.25">
      <c r="A2701" s="34" t="s">
        <v>11</v>
      </c>
      <c r="B2701" s="35" t="s">
        <v>15</v>
      </c>
      <c r="C2701" s="36" t="s">
        <v>12</v>
      </c>
      <c r="D2701" s="37">
        <f ca="1">NOW()</f>
        <v>45945.548046875003</v>
      </c>
      <c r="E2701" s="38"/>
      <c r="G2701" s="34" t="s">
        <v>11</v>
      </c>
      <c r="H2701" s="35" t="s">
        <v>15</v>
      </c>
      <c r="I2701" s="36" t="s">
        <v>12</v>
      </c>
      <c r="J2701" s="37">
        <f ca="1">NOW()</f>
        <v>45945.548046875003</v>
      </c>
      <c r="K2701" s="38"/>
    </row>
    <row r="2702" spans="1:11" ht="15.95" customHeight="1" x14ac:dyDescent="0.25">
      <c r="A2702" s="34" t="s">
        <v>39</v>
      </c>
      <c r="B2702" s="35" t="s">
        <v>103</v>
      </c>
      <c r="C2702" s="39" t="s">
        <v>38</v>
      </c>
      <c r="D2702" s="40" t="e">
        <f>VLOOKUP(E2700,INVENTORY!$A$2:$N$92,10,FALSE)</f>
        <v>#N/A</v>
      </c>
      <c r="E2702" s="38"/>
      <c r="G2702" s="34" t="s">
        <v>39</v>
      </c>
      <c r="H2702" s="35" t="s">
        <v>103</v>
      </c>
      <c r="I2702" s="39" t="s">
        <v>38</v>
      </c>
      <c r="J2702" s="40" t="e">
        <f>VLOOKUP(K2700,INVENTORY!$A$2:$N$92,10,FALSE)</f>
        <v>#N/A</v>
      </c>
      <c r="K2702" s="38"/>
    </row>
    <row r="2703" spans="1:11" ht="15.95" customHeight="1" x14ac:dyDescent="0.25">
      <c r="A2703" s="34" t="str">
        <f>"Make: "</f>
        <v xml:space="preserve">Make: </v>
      </c>
      <c r="B2703" s="35" t="e">
        <f>VLOOKUP(E2700,INVENTORY!$A$2:$N$92,2,FALSE)</f>
        <v>#N/A</v>
      </c>
      <c r="C2703" s="36" t="str">
        <f>"Model: "</f>
        <v xml:space="preserve">Model: </v>
      </c>
      <c r="D2703" s="40" t="e">
        <f>VLOOKUP(E2700,INVENTORY!$A$2:$N$92,3,FALSE)</f>
        <v>#N/A</v>
      </c>
      <c r="E2703" s="38"/>
      <c r="G2703" s="34" t="str">
        <f>"Make: "</f>
        <v xml:space="preserve">Make: </v>
      </c>
      <c r="H2703" s="35" t="e">
        <f>VLOOKUP(K2700,INVENTORY!$A$2:$N$92,2,FALSE)</f>
        <v>#N/A</v>
      </c>
      <c r="I2703" s="36" t="str">
        <f>"Model: "</f>
        <v xml:space="preserve">Model: </v>
      </c>
      <c r="J2703" s="40" t="e">
        <f>VLOOKUP(K2700,INVENTORY!$A$2:$N$92,3,FALSE)</f>
        <v>#N/A</v>
      </c>
      <c r="K2703" s="38"/>
    </row>
    <row r="2704" spans="1:11" ht="15.95" customHeight="1" x14ac:dyDescent="0.25">
      <c r="A2704" s="34" t="str">
        <f>"CPU/Speed: "</f>
        <v xml:space="preserve">CPU/Speed: </v>
      </c>
      <c r="B2704" s="35" t="e">
        <f>VLOOKUP(E2700,INVENTORY!$A$2:$N$92,4,FALSE)&amp;" / "&amp;VLOOKUP(E2700,INVENTORY!$A$2:$N$92,5,FALSE)&amp;"GHz"</f>
        <v>#N/A</v>
      </c>
      <c r="C2704" s="36"/>
      <c r="D2704" s="36" t="str">
        <f>"Memory: "</f>
        <v xml:space="preserve">Memory: </v>
      </c>
      <c r="E2704" s="71" t="e">
        <f>VLOOKUP(E2700,INVENTORY!$A$2:$N$92,6,FALSE)</f>
        <v>#N/A</v>
      </c>
      <c r="G2704" s="34" t="str">
        <f>"CPU/Speed: "</f>
        <v xml:space="preserve">CPU/Speed: </v>
      </c>
      <c r="H2704" s="35" t="e">
        <f>VLOOKUP(K2700,INVENTORY!$A$2:$N$92,4,FALSE)&amp;" / "&amp;VLOOKUP(K2700,INVENTORY!$A$2:$N$92,5,FALSE)&amp;"GHz"</f>
        <v>#N/A</v>
      </c>
      <c r="I2704" s="36"/>
      <c r="J2704" s="36" t="str">
        <f>"Memory: "</f>
        <v xml:space="preserve">Memory: </v>
      </c>
      <c r="K2704" s="71" t="e">
        <f>VLOOKUP(K2700,INVENTORY!$A$2:$N$92,6,FALSE)</f>
        <v>#N/A</v>
      </c>
    </row>
    <row r="2705" spans="1:11" ht="6.95" customHeight="1" x14ac:dyDescent="0.25">
      <c r="A2705" s="6"/>
      <c r="B2705" s="5"/>
      <c r="C2705" s="5"/>
      <c r="D2705" s="5"/>
      <c r="E2705" s="7"/>
      <c r="G2705" s="6"/>
      <c r="H2705" s="5"/>
      <c r="I2705" s="5"/>
      <c r="J2705" s="5"/>
      <c r="K2705" s="7"/>
    </row>
    <row r="2706" spans="1:11" x14ac:dyDescent="0.25">
      <c r="A2706" s="182" t="s">
        <v>10</v>
      </c>
      <c r="B2706" s="183"/>
      <c r="C2706" s="83" t="s">
        <v>1</v>
      </c>
      <c r="D2706" s="83" t="s">
        <v>9</v>
      </c>
      <c r="E2706" s="68" t="s">
        <v>8</v>
      </c>
      <c r="G2706" s="182" t="s">
        <v>10</v>
      </c>
      <c r="H2706" s="183"/>
      <c r="I2706" s="83" t="s">
        <v>1</v>
      </c>
      <c r="J2706" s="83" t="s">
        <v>9</v>
      </c>
      <c r="K2706" s="68" t="s">
        <v>8</v>
      </c>
    </row>
    <row r="2707" spans="1:11" x14ac:dyDescent="0.25">
      <c r="A2707" s="174" t="s">
        <v>96</v>
      </c>
      <c r="B2707" s="175"/>
      <c r="C2707" s="82" t="s">
        <v>13</v>
      </c>
      <c r="D2707" s="9"/>
      <c r="E2707" s="8"/>
      <c r="G2707" s="174" t="s">
        <v>96</v>
      </c>
      <c r="H2707" s="175"/>
      <c r="I2707" s="82" t="s">
        <v>13</v>
      </c>
      <c r="J2707" s="9"/>
      <c r="K2707" s="8"/>
    </row>
    <row r="2708" spans="1:11" x14ac:dyDescent="0.25">
      <c r="A2708" s="174" t="s">
        <v>98</v>
      </c>
      <c r="B2708" s="175"/>
      <c r="C2708" s="82" t="s">
        <v>13</v>
      </c>
      <c r="D2708" s="9"/>
      <c r="E2708" s="8"/>
      <c r="G2708" s="174" t="s">
        <v>98</v>
      </c>
      <c r="H2708" s="175"/>
      <c r="I2708" s="82" t="s">
        <v>13</v>
      </c>
      <c r="J2708" s="9"/>
      <c r="K2708" s="8"/>
    </row>
    <row r="2709" spans="1:11" x14ac:dyDescent="0.25">
      <c r="A2709" s="174" t="s">
        <v>97</v>
      </c>
      <c r="B2709" s="175"/>
      <c r="C2709" s="82" t="s">
        <v>13</v>
      </c>
      <c r="D2709" s="9"/>
      <c r="E2709" s="8"/>
      <c r="G2709" s="174" t="s">
        <v>97</v>
      </c>
      <c r="H2709" s="175"/>
      <c r="I2709" s="82" t="s">
        <v>13</v>
      </c>
      <c r="J2709" s="9"/>
      <c r="K2709" s="8"/>
    </row>
    <row r="2710" spans="1:11" x14ac:dyDescent="0.25">
      <c r="A2710" s="174" t="s">
        <v>7</v>
      </c>
      <c r="B2710" s="175"/>
      <c r="C2710" s="82" t="s">
        <v>13</v>
      </c>
      <c r="D2710" s="9"/>
      <c r="E2710" s="8"/>
      <c r="G2710" s="174" t="s">
        <v>7</v>
      </c>
      <c r="H2710" s="175"/>
      <c r="I2710" s="82" t="s">
        <v>13</v>
      </c>
      <c r="J2710" s="9"/>
      <c r="K2710" s="8"/>
    </row>
    <row r="2711" spans="1:11" x14ac:dyDescent="0.25">
      <c r="A2711" s="174" t="s">
        <v>99</v>
      </c>
      <c r="B2711" s="175"/>
      <c r="C2711" s="82" t="s">
        <v>13</v>
      </c>
      <c r="D2711" s="9"/>
      <c r="E2711" s="8"/>
      <c r="G2711" s="174" t="s">
        <v>99</v>
      </c>
      <c r="H2711" s="175"/>
      <c r="I2711" s="82" t="s">
        <v>13</v>
      </c>
      <c r="J2711" s="9"/>
      <c r="K2711" s="8"/>
    </row>
    <row r="2712" spans="1:11" x14ac:dyDescent="0.25">
      <c r="A2712" s="174" t="s">
        <v>6</v>
      </c>
      <c r="B2712" s="175"/>
      <c r="C2712" s="82" t="s">
        <v>13</v>
      </c>
      <c r="D2712" s="9"/>
      <c r="E2712" s="8"/>
      <c r="G2712" s="174" t="s">
        <v>6</v>
      </c>
      <c r="H2712" s="175"/>
      <c r="I2712" s="82" t="s">
        <v>13</v>
      </c>
      <c r="J2712" s="9"/>
      <c r="K2712" s="8"/>
    </row>
    <row r="2713" spans="1:11" x14ac:dyDescent="0.25">
      <c r="A2713" s="174"/>
      <c r="B2713" s="175"/>
      <c r="C2713" s="82"/>
      <c r="D2713" s="9"/>
      <c r="E2713" s="8"/>
      <c r="G2713" s="174"/>
      <c r="H2713" s="175"/>
      <c r="I2713" s="82"/>
      <c r="J2713" s="9"/>
      <c r="K2713" s="8"/>
    </row>
    <row r="2714" spans="1:11" x14ac:dyDescent="0.25">
      <c r="A2714" s="174"/>
      <c r="B2714" s="175"/>
      <c r="C2714" s="82"/>
      <c r="D2714" s="9"/>
      <c r="E2714" s="8"/>
      <c r="G2714" s="174"/>
      <c r="H2714" s="175"/>
      <c r="I2714" s="82"/>
      <c r="J2714" s="9"/>
      <c r="K2714" s="8"/>
    </row>
    <row r="2715" spans="1:11" ht="15.75" thickBot="1" x14ac:dyDescent="0.3">
      <c r="A2715" s="163" t="s">
        <v>14</v>
      </c>
      <c r="B2715" s="164"/>
      <c r="C2715" s="164"/>
      <c r="D2715" s="164"/>
      <c r="E2715" s="165"/>
      <c r="G2715" s="163" t="s">
        <v>14</v>
      </c>
      <c r="H2715" s="164"/>
      <c r="I2715" s="164"/>
      <c r="J2715" s="164"/>
      <c r="K2715" s="165"/>
    </row>
    <row r="2716" spans="1:11" ht="21.75" customHeight="1" x14ac:dyDescent="0.25">
      <c r="A2716" s="69" t="s">
        <v>101</v>
      </c>
      <c r="B2716" s="69" t="s">
        <v>5</v>
      </c>
      <c r="C2716" s="69" t="s">
        <v>100</v>
      </c>
      <c r="D2716" s="69" t="s">
        <v>108</v>
      </c>
      <c r="E2716" s="69" t="s">
        <v>95</v>
      </c>
      <c r="G2716" s="69" t="s">
        <v>101</v>
      </c>
      <c r="H2716" s="69" t="s">
        <v>5</v>
      </c>
      <c r="I2716" s="69" t="s">
        <v>100</v>
      </c>
      <c r="J2716" s="69" t="s">
        <v>108</v>
      </c>
      <c r="K2716" s="69" t="s">
        <v>95</v>
      </c>
    </row>
    <row r="2717" spans="1:11" ht="15.75" thickBot="1" x14ac:dyDescent="0.3">
      <c r="A2717" s="70"/>
      <c r="B2717" s="70"/>
      <c r="C2717" s="70" t="e">
        <f>VLOOKUP(E2700,INVENTORY!$A$2:$N$92,7,FALSE)</f>
        <v>#N/A</v>
      </c>
      <c r="D2717" s="70" t="e">
        <f>VLOOKUP(E2700,INVENTORY!$A$2:$N$92,8,FALSE)</f>
        <v>#N/A</v>
      </c>
      <c r="E2717" s="70" t="e">
        <f>VLOOKUP(E2700,INVENTORY!$A$2:$N$92,9,FALSE)</f>
        <v>#N/A</v>
      </c>
      <c r="G2717" s="70"/>
      <c r="H2717" s="70"/>
      <c r="I2717" s="70" t="e">
        <f>VLOOKUP(K2700,INVENTORY!$A$2:$N$92,7,FALSE)</f>
        <v>#N/A</v>
      </c>
      <c r="J2717" s="70" t="e">
        <f>VLOOKUP(K2700,INVENTORY!$A$2:$N$92,8,FALSE)</f>
        <v>#N/A</v>
      </c>
      <c r="K2717" s="70" t="e">
        <f>VLOOKUP(K2700,INVENTORY!$A$2:$N$92,9,FALSE)</f>
        <v>#N/A</v>
      </c>
    </row>
    <row r="2718" spans="1:11" ht="15.75" thickBot="1" x14ac:dyDescent="0.3">
      <c r="A2718" s="6"/>
      <c r="B2718" s="5"/>
      <c r="C2718" s="5"/>
      <c r="D2718" s="5"/>
      <c r="E2718" s="7"/>
      <c r="G2718" s="6"/>
      <c r="H2718" s="5"/>
      <c r="I2718" s="5"/>
      <c r="J2718" s="5"/>
      <c r="K2718" s="7"/>
    </row>
    <row r="2719" spans="1:11" ht="18" customHeight="1" thickBot="1" x14ac:dyDescent="0.3">
      <c r="A2719" s="6" t="s">
        <v>4</v>
      </c>
      <c r="B2719" s="5"/>
      <c r="C2719" s="166" t="e">
        <f>"Function Code: "&amp;VLOOKUP(E2700,INVENTORY!$A$2:$Q$92,14,FALSE)</f>
        <v>#N/A</v>
      </c>
      <c r="D2719" s="167"/>
      <c r="E2719" s="168"/>
      <c r="G2719" s="6" t="s">
        <v>4</v>
      </c>
      <c r="H2719" s="5"/>
      <c r="I2719" s="166" t="e">
        <f>"Function Code: "&amp;VLOOKUP(K2700,INVENTORY!$A$2:$Q$92,14,FALSE)</f>
        <v>#N/A</v>
      </c>
      <c r="J2719" s="167"/>
      <c r="K2719" s="168"/>
    </row>
    <row r="2720" spans="1:11" ht="15" customHeight="1" thickBot="1" x14ac:dyDescent="0.3">
      <c r="A2720" s="6"/>
      <c r="B2720" s="5"/>
      <c r="C2720" s="169"/>
      <c r="D2720" s="170"/>
      <c r="E2720" s="171"/>
      <c r="G2720" s="6"/>
      <c r="H2720" s="5"/>
      <c r="I2720" s="169"/>
      <c r="J2720" s="170"/>
      <c r="K2720" s="171"/>
    </row>
    <row r="2721" spans="1:11" ht="15" customHeight="1" thickBot="1" x14ac:dyDescent="0.3">
      <c r="A2721" s="6"/>
      <c r="B2721" s="5"/>
      <c r="C2721" s="169" t="e">
        <f>"Cosmetic Code: "&amp;VLOOKUP(E2700,INVENTORY!$A$2:$Q$92,15,FALSE)</f>
        <v>#N/A</v>
      </c>
      <c r="D2721" s="170"/>
      <c r="E2721" s="171"/>
      <c r="G2721" s="6"/>
      <c r="H2721" s="5"/>
      <c r="I2721" s="169" t="e">
        <f>"Cosmetic Code: "&amp;VLOOKUP(K2700,INVENTORY!$A$2:$Q$92,15,FALSE)</f>
        <v>#N/A</v>
      </c>
      <c r="J2721" s="170"/>
      <c r="K2721" s="171"/>
    </row>
    <row r="2722" spans="1:11" ht="15" customHeight="1" x14ac:dyDescent="0.25">
      <c r="A2722" s="6"/>
      <c r="B2722" s="5"/>
      <c r="C2722" s="15"/>
      <c r="D2722" s="16"/>
      <c r="E2722" s="17"/>
      <c r="G2722" s="6"/>
      <c r="H2722" s="5"/>
      <c r="I2722" s="15"/>
      <c r="J2722" s="16"/>
      <c r="K2722" s="17"/>
    </row>
    <row r="2723" spans="1:11" ht="15" customHeight="1" x14ac:dyDescent="0.25">
      <c r="A2723" s="4" t="s">
        <v>3</v>
      </c>
      <c r="B2723" s="14" t="s">
        <v>2</v>
      </c>
      <c r="C2723" s="15"/>
      <c r="D2723" s="16"/>
      <c r="E2723" s="17"/>
      <c r="G2723" s="4" t="s">
        <v>3</v>
      </c>
      <c r="H2723" s="14" t="s">
        <v>2</v>
      </c>
      <c r="I2723" s="15"/>
      <c r="J2723" s="16"/>
      <c r="K2723" s="17"/>
    </row>
    <row r="2724" spans="1:11" ht="15.75" customHeight="1" thickBot="1" x14ac:dyDescent="0.3">
      <c r="A2724" s="12" t="s">
        <v>1</v>
      </c>
      <c r="B2724" s="13" t="s">
        <v>1</v>
      </c>
      <c r="C2724" s="18"/>
      <c r="D2724" s="19"/>
      <c r="E2724" s="20"/>
      <c r="G2724" s="12" t="s">
        <v>1</v>
      </c>
      <c r="H2724" s="13" t="s">
        <v>1</v>
      </c>
      <c r="I2724" s="18"/>
      <c r="J2724" s="19"/>
      <c r="K2724" s="20"/>
    </row>
    <row r="2725" spans="1:11" ht="15.75" thickBot="1" x14ac:dyDescent="0.3">
      <c r="A2725" s="3" t="s">
        <v>0</v>
      </c>
      <c r="B2725" s="2" t="s">
        <v>0</v>
      </c>
      <c r="C2725" s="1"/>
      <c r="D2725" s="172" t="s">
        <v>119</v>
      </c>
      <c r="E2725" s="173"/>
      <c r="G2725" s="3" t="s">
        <v>0</v>
      </c>
      <c r="H2725" s="2" t="s">
        <v>0</v>
      </c>
      <c r="I2725" s="1"/>
      <c r="J2725" s="172" t="s">
        <v>119</v>
      </c>
      <c r="K2725" s="173"/>
    </row>
    <row r="2726" spans="1:11" ht="15.75" thickBot="1" x14ac:dyDescent="0.3"/>
    <row r="2727" spans="1:11" ht="15" customHeight="1" x14ac:dyDescent="0.25">
      <c r="A2727" s="176" t="s">
        <v>105</v>
      </c>
      <c r="B2727" s="177"/>
      <c r="C2727" s="177"/>
      <c r="D2727" s="177"/>
      <c r="E2727" s="178"/>
      <c r="G2727" s="176" t="s">
        <v>105</v>
      </c>
      <c r="H2727" s="177"/>
      <c r="I2727" s="177"/>
      <c r="J2727" s="177"/>
      <c r="K2727" s="178"/>
    </row>
    <row r="2728" spans="1:11" ht="15.75" customHeight="1" thickBot="1" x14ac:dyDescent="0.3">
      <c r="A2728" s="179"/>
      <c r="B2728" s="180"/>
      <c r="C2728" s="180"/>
      <c r="D2728" s="180"/>
      <c r="E2728" s="181"/>
      <c r="G2728" s="179"/>
      <c r="H2728" s="180"/>
      <c r="I2728" s="180"/>
      <c r="J2728" s="180"/>
      <c r="K2728" s="181"/>
    </row>
    <row r="2729" spans="1:11" ht="15.75" customHeight="1" thickBot="1" x14ac:dyDescent="0.3">
      <c r="A2729" s="11"/>
      <c r="B2729" s="10"/>
      <c r="C2729" s="10"/>
      <c r="D2729" s="33" t="s">
        <v>42</v>
      </c>
      <c r="E2729" s="42">
        <f>E2671+1</f>
        <v>48</v>
      </c>
      <c r="G2729" s="11"/>
      <c r="H2729" s="10"/>
      <c r="I2729" s="10"/>
      <c r="J2729" s="33" t="s">
        <v>42</v>
      </c>
      <c r="K2729" s="42">
        <f>'Data-PULLDOWNS'!$B$3+E2729</f>
        <v>49</v>
      </c>
    </row>
    <row r="2730" spans="1:11" ht="19.5" customHeight="1" x14ac:dyDescent="0.25">
      <c r="A2730" s="34" t="s">
        <v>11</v>
      </c>
      <c r="B2730" s="35" t="s">
        <v>15</v>
      </c>
      <c r="C2730" s="36" t="s">
        <v>12</v>
      </c>
      <c r="D2730" s="37">
        <f ca="1">NOW()</f>
        <v>45945.548046875003</v>
      </c>
      <c r="E2730" s="38"/>
      <c r="G2730" s="34" t="s">
        <v>11</v>
      </c>
      <c r="H2730" s="35" t="s">
        <v>15</v>
      </c>
      <c r="I2730" s="36" t="s">
        <v>12</v>
      </c>
      <c r="J2730" s="37">
        <f ca="1">NOW()</f>
        <v>45945.548046875003</v>
      </c>
      <c r="K2730" s="38"/>
    </row>
    <row r="2731" spans="1:11" ht="15.95" customHeight="1" x14ac:dyDescent="0.25">
      <c r="A2731" s="34" t="s">
        <v>39</v>
      </c>
      <c r="B2731" s="35" t="s">
        <v>103</v>
      </c>
      <c r="C2731" s="39" t="s">
        <v>38</v>
      </c>
      <c r="D2731" s="40" t="e">
        <f>VLOOKUP(E2729,INVENTORY!$A$2:$N$92,10,FALSE)</f>
        <v>#N/A</v>
      </c>
      <c r="E2731" s="38"/>
      <c r="G2731" s="34" t="s">
        <v>39</v>
      </c>
      <c r="H2731" s="35" t="s">
        <v>103</v>
      </c>
      <c r="I2731" s="39" t="s">
        <v>38</v>
      </c>
      <c r="J2731" s="40" t="e">
        <f>VLOOKUP(K2729,INVENTORY!$A$2:$N$92,10,FALSE)</f>
        <v>#N/A</v>
      </c>
      <c r="K2731" s="38"/>
    </row>
    <row r="2732" spans="1:11" ht="15.95" customHeight="1" x14ac:dyDescent="0.25">
      <c r="A2732" s="34" t="str">
        <f>"Make: "</f>
        <v xml:space="preserve">Make: </v>
      </c>
      <c r="B2732" s="35" t="e">
        <f>VLOOKUP(E2729,INVENTORY!$A$2:$N$92,2,FALSE)</f>
        <v>#N/A</v>
      </c>
      <c r="C2732" s="36" t="str">
        <f>"Model: "</f>
        <v xml:space="preserve">Model: </v>
      </c>
      <c r="D2732" s="40" t="e">
        <f>VLOOKUP(E2729,INVENTORY!$A$2:$N$92,3,FALSE)</f>
        <v>#N/A</v>
      </c>
      <c r="E2732" s="38"/>
      <c r="G2732" s="34" t="str">
        <f>"Make: "</f>
        <v xml:space="preserve">Make: </v>
      </c>
      <c r="H2732" s="35" t="e">
        <f>VLOOKUP(K2729,INVENTORY!$A$2:$N$92,2,FALSE)</f>
        <v>#N/A</v>
      </c>
      <c r="I2732" s="36" t="str">
        <f>"Model: "</f>
        <v xml:space="preserve">Model: </v>
      </c>
      <c r="J2732" s="40" t="e">
        <f>VLOOKUP(K2729,INVENTORY!$A$2:$N$92,3,FALSE)</f>
        <v>#N/A</v>
      </c>
      <c r="K2732" s="38"/>
    </row>
    <row r="2733" spans="1:11" ht="15.95" customHeight="1" x14ac:dyDescent="0.25">
      <c r="A2733" s="34" t="str">
        <f>"CPU/Speed: "</f>
        <v xml:space="preserve">CPU/Speed: </v>
      </c>
      <c r="B2733" s="35" t="e">
        <f>VLOOKUP(E2729,INVENTORY!$A$2:$N$92,4,FALSE)&amp;" / "&amp;VLOOKUP(E2729,INVENTORY!$A$2:$N$92,5,FALSE)&amp;"GHz"</f>
        <v>#N/A</v>
      </c>
      <c r="C2733" s="36"/>
      <c r="D2733" s="36" t="str">
        <f>"Memory: "</f>
        <v xml:space="preserve">Memory: </v>
      </c>
      <c r="E2733" s="41" t="e">
        <f>VLOOKUP(E2729,INVENTORY!$A$2:$N$92,6,FALSE)</f>
        <v>#N/A</v>
      </c>
      <c r="G2733" s="34" t="str">
        <f>"CPU/Speed: "</f>
        <v xml:space="preserve">CPU/Speed: </v>
      </c>
      <c r="H2733" s="35" t="e">
        <f>VLOOKUP(K2729,INVENTORY!$A$2:$N$92,4,FALSE)&amp;" / "&amp;VLOOKUP(K2729,INVENTORY!$A$2:$N$92,5,FALSE)&amp;"GHz"</f>
        <v>#N/A</v>
      </c>
      <c r="I2733" s="36"/>
      <c r="J2733" s="36" t="str">
        <f>"Memory: "</f>
        <v xml:space="preserve">Memory: </v>
      </c>
      <c r="K2733" s="71" t="e">
        <f>VLOOKUP(K2729,INVENTORY!$A$2:$N$92,6,FALSE)</f>
        <v>#N/A</v>
      </c>
    </row>
    <row r="2734" spans="1:11" ht="6.95" customHeight="1" x14ac:dyDescent="0.25">
      <c r="A2734" s="6"/>
      <c r="B2734" s="5"/>
      <c r="C2734" s="5"/>
      <c r="D2734" s="5"/>
      <c r="E2734" s="7"/>
      <c r="G2734" s="6"/>
      <c r="H2734" s="5"/>
      <c r="I2734" s="5"/>
      <c r="J2734" s="5"/>
      <c r="K2734" s="7"/>
    </row>
    <row r="2735" spans="1:11" x14ac:dyDescent="0.25">
      <c r="A2735" s="182" t="s">
        <v>10</v>
      </c>
      <c r="B2735" s="183"/>
      <c r="C2735" s="83" t="s">
        <v>1</v>
      </c>
      <c r="D2735" s="83" t="s">
        <v>9</v>
      </c>
      <c r="E2735" s="68" t="s">
        <v>8</v>
      </c>
      <c r="G2735" s="182" t="s">
        <v>10</v>
      </c>
      <c r="H2735" s="183"/>
      <c r="I2735" s="83" t="s">
        <v>1</v>
      </c>
      <c r="J2735" s="83" t="s">
        <v>9</v>
      </c>
      <c r="K2735" s="68" t="s">
        <v>8</v>
      </c>
    </row>
    <row r="2736" spans="1:11" x14ac:dyDescent="0.25">
      <c r="A2736" s="174" t="s">
        <v>96</v>
      </c>
      <c r="B2736" s="175"/>
      <c r="C2736" s="82" t="s">
        <v>13</v>
      </c>
      <c r="D2736" s="9"/>
      <c r="E2736" s="8"/>
      <c r="G2736" s="174" t="s">
        <v>96</v>
      </c>
      <c r="H2736" s="175"/>
      <c r="I2736" s="82" t="s">
        <v>13</v>
      </c>
      <c r="J2736" s="9"/>
      <c r="K2736" s="8"/>
    </row>
    <row r="2737" spans="1:11" x14ac:dyDescent="0.25">
      <c r="A2737" s="174" t="s">
        <v>98</v>
      </c>
      <c r="B2737" s="175"/>
      <c r="C2737" s="82" t="s">
        <v>13</v>
      </c>
      <c r="D2737" s="9"/>
      <c r="E2737" s="8"/>
      <c r="G2737" s="174" t="s">
        <v>98</v>
      </c>
      <c r="H2737" s="175"/>
      <c r="I2737" s="82" t="s">
        <v>13</v>
      </c>
      <c r="J2737" s="9"/>
      <c r="K2737" s="8"/>
    </row>
    <row r="2738" spans="1:11" x14ac:dyDescent="0.25">
      <c r="A2738" s="174" t="s">
        <v>97</v>
      </c>
      <c r="B2738" s="175"/>
      <c r="C2738" s="82" t="s">
        <v>13</v>
      </c>
      <c r="D2738" s="9"/>
      <c r="E2738" s="8"/>
      <c r="G2738" s="174" t="s">
        <v>97</v>
      </c>
      <c r="H2738" s="175"/>
      <c r="I2738" s="82" t="s">
        <v>13</v>
      </c>
      <c r="J2738" s="9"/>
      <c r="K2738" s="8"/>
    </row>
    <row r="2739" spans="1:11" x14ac:dyDescent="0.25">
      <c r="A2739" s="174" t="s">
        <v>7</v>
      </c>
      <c r="B2739" s="175"/>
      <c r="C2739" s="82" t="s">
        <v>13</v>
      </c>
      <c r="D2739" s="9"/>
      <c r="E2739" s="8"/>
      <c r="G2739" s="174" t="s">
        <v>7</v>
      </c>
      <c r="H2739" s="175"/>
      <c r="I2739" s="82" t="s">
        <v>13</v>
      </c>
      <c r="J2739" s="9"/>
      <c r="K2739" s="8"/>
    </row>
    <row r="2740" spans="1:11" x14ac:dyDescent="0.25">
      <c r="A2740" s="174" t="s">
        <v>99</v>
      </c>
      <c r="B2740" s="175"/>
      <c r="C2740" s="82" t="s">
        <v>13</v>
      </c>
      <c r="D2740" s="9"/>
      <c r="E2740" s="8"/>
      <c r="G2740" s="174" t="s">
        <v>99</v>
      </c>
      <c r="H2740" s="175"/>
      <c r="I2740" s="82" t="s">
        <v>13</v>
      </c>
      <c r="J2740" s="9"/>
      <c r="K2740" s="8"/>
    </row>
    <row r="2741" spans="1:11" x14ac:dyDescent="0.25">
      <c r="A2741" s="174" t="s">
        <v>6</v>
      </c>
      <c r="B2741" s="175"/>
      <c r="C2741" s="82" t="s">
        <v>13</v>
      </c>
      <c r="D2741" s="9"/>
      <c r="E2741" s="8"/>
      <c r="G2741" s="174" t="s">
        <v>6</v>
      </c>
      <c r="H2741" s="175"/>
      <c r="I2741" s="82" t="s">
        <v>13</v>
      </c>
      <c r="J2741" s="9"/>
      <c r="K2741" s="8"/>
    </row>
    <row r="2742" spans="1:11" x14ac:dyDescent="0.25">
      <c r="A2742" s="174"/>
      <c r="B2742" s="175"/>
      <c r="C2742" s="82"/>
      <c r="D2742" s="9"/>
      <c r="E2742" s="8"/>
      <c r="G2742" s="174"/>
      <c r="H2742" s="175"/>
      <c r="I2742" s="82"/>
      <c r="J2742" s="9"/>
      <c r="K2742" s="8"/>
    </row>
    <row r="2743" spans="1:11" x14ac:dyDescent="0.25">
      <c r="A2743" s="174"/>
      <c r="B2743" s="175"/>
      <c r="C2743" s="82"/>
      <c r="D2743" s="9"/>
      <c r="E2743" s="8"/>
      <c r="G2743" s="174"/>
      <c r="H2743" s="175"/>
      <c r="I2743" s="82"/>
      <c r="J2743" s="9"/>
      <c r="K2743" s="8"/>
    </row>
    <row r="2744" spans="1:11" ht="15.75" thickBot="1" x14ac:dyDescent="0.3">
      <c r="A2744" s="163" t="s">
        <v>14</v>
      </c>
      <c r="B2744" s="164"/>
      <c r="C2744" s="164"/>
      <c r="D2744" s="164"/>
      <c r="E2744" s="165"/>
      <c r="G2744" s="163" t="s">
        <v>14</v>
      </c>
      <c r="H2744" s="164"/>
      <c r="I2744" s="164"/>
      <c r="J2744" s="164"/>
      <c r="K2744" s="165"/>
    </row>
    <row r="2745" spans="1:11" ht="21.75" customHeight="1" x14ac:dyDescent="0.25">
      <c r="A2745" s="69" t="s">
        <v>101</v>
      </c>
      <c r="B2745" s="69" t="s">
        <v>5</v>
      </c>
      <c r="C2745" s="69" t="s">
        <v>100</v>
      </c>
      <c r="D2745" s="69" t="s">
        <v>108</v>
      </c>
      <c r="E2745" s="69" t="s">
        <v>95</v>
      </c>
      <c r="G2745" s="69" t="s">
        <v>101</v>
      </c>
      <c r="H2745" s="69" t="s">
        <v>5</v>
      </c>
      <c r="I2745" s="69" t="s">
        <v>100</v>
      </c>
      <c r="J2745" s="69" t="s">
        <v>108</v>
      </c>
      <c r="K2745" s="69" t="s">
        <v>95</v>
      </c>
    </row>
    <row r="2746" spans="1:11" ht="15.75" thickBot="1" x14ac:dyDescent="0.3">
      <c r="A2746" s="70"/>
      <c r="B2746" s="70"/>
      <c r="C2746" s="70" t="e">
        <f>VLOOKUP(E2729,INVENTORY!$A$2:$N$92,7,FALSE)</f>
        <v>#N/A</v>
      </c>
      <c r="D2746" s="70" t="e">
        <f>VLOOKUP(E2729,INVENTORY!$A$2:$N$92,8,FALSE)</f>
        <v>#N/A</v>
      </c>
      <c r="E2746" s="70" t="e">
        <f>VLOOKUP(E2729,INVENTORY!$A$2:$N$92,9,FALSE)</f>
        <v>#N/A</v>
      </c>
      <c r="G2746" s="70"/>
      <c r="H2746" s="70"/>
      <c r="I2746" s="70" t="e">
        <f>VLOOKUP(K2729,INVENTORY!$A$2:$N$92,7,FALSE)</f>
        <v>#N/A</v>
      </c>
      <c r="J2746" s="70" t="e">
        <f>VLOOKUP(K2729,INVENTORY!$A$2:$N$92,8,FALSE)</f>
        <v>#N/A</v>
      </c>
      <c r="K2746" s="70" t="e">
        <f>VLOOKUP(K2729,INVENTORY!$A$2:$N$92,9,FALSE)</f>
        <v>#N/A</v>
      </c>
    </row>
    <row r="2747" spans="1:11" ht="15.75" thickBot="1" x14ac:dyDescent="0.3">
      <c r="A2747" s="6"/>
      <c r="B2747" s="5"/>
      <c r="C2747" s="5"/>
      <c r="D2747" s="5"/>
      <c r="E2747" s="7"/>
      <c r="G2747" s="6"/>
      <c r="H2747" s="5"/>
      <c r="I2747" s="5"/>
      <c r="J2747" s="5"/>
      <c r="K2747" s="7"/>
    </row>
    <row r="2748" spans="1:11" ht="18" customHeight="1" thickBot="1" x14ac:dyDescent="0.3">
      <c r="A2748" s="6" t="s">
        <v>4</v>
      </c>
      <c r="B2748" s="5"/>
      <c r="C2748" s="166" t="e">
        <f>"Function Code: "&amp;VLOOKUP(E2729,INVENTORY!$A$2:$Q$92,14,FALSE)</f>
        <v>#N/A</v>
      </c>
      <c r="D2748" s="167"/>
      <c r="E2748" s="168"/>
      <c r="G2748" s="6" t="s">
        <v>4</v>
      </c>
      <c r="H2748" s="5"/>
      <c r="I2748" s="166" t="e">
        <f>"Function Code: "&amp;VLOOKUP(K2729,INVENTORY!$A$2:$Q$92,14,FALSE)</f>
        <v>#N/A</v>
      </c>
      <c r="J2748" s="167"/>
      <c r="K2748" s="168"/>
    </row>
    <row r="2749" spans="1:11" ht="15" customHeight="1" thickBot="1" x14ac:dyDescent="0.3">
      <c r="A2749" s="6"/>
      <c r="B2749" s="5"/>
      <c r="C2749" s="169"/>
      <c r="D2749" s="170"/>
      <c r="E2749" s="171"/>
      <c r="G2749" s="6"/>
      <c r="H2749" s="5"/>
      <c r="I2749" s="169"/>
      <c r="J2749" s="170"/>
      <c r="K2749" s="171"/>
    </row>
    <row r="2750" spans="1:11" ht="15" customHeight="1" thickBot="1" x14ac:dyDescent="0.3">
      <c r="A2750" s="6"/>
      <c r="B2750" s="5"/>
      <c r="C2750" s="169" t="e">
        <f>"Cosmetic Code: "&amp;VLOOKUP(E2729,INVENTORY!$A$2:$Q$92,15,FALSE)</f>
        <v>#N/A</v>
      </c>
      <c r="D2750" s="170"/>
      <c r="E2750" s="171"/>
      <c r="G2750" s="6"/>
      <c r="H2750" s="5"/>
      <c r="I2750" s="169" t="e">
        <f>"Cosmetic Code: "&amp;VLOOKUP(K2729,INVENTORY!$A$2:$Q$92,15,FALSE)</f>
        <v>#N/A</v>
      </c>
      <c r="J2750" s="170"/>
      <c r="K2750" s="171"/>
    </row>
    <row r="2751" spans="1:11" ht="15" customHeight="1" x14ac:dyDescent="0.25">
      <c r="A2751" s="6"/>
      <c r="B2751" s="5"/>
      <c r="C2751" s="15"/>
      <c r="D2751" s="16"/>
      <c r="E2751" s="17"/>
      <c r="G2751" s="6"/>
      <c r="H2751" s="5"/>
      <c r="I2751" s="15"/>
      <c r="J2751" s="16"/>
      <c r="K2751" s="17"/>
    </row>
    <row r="2752" spans="1:11" ht="15" customHeight="1" x14ac:dyDescent="0.25">
      <c r="A2752" s="4" t="s">
        <v>3</v>
      </c>
      <c r="B2752" s="14" t="s">
        <v>2</v>
      </c>
      <c r="C2752" s="15"/>
      <c r="D2752" s="16"/>
      <c r="E2752" s="17"/>
      <c r="G2752" s="4" t="s">
        <v>3</v>
      </c>
      <c r="H2752" s="14" t="s">
        <v>2</v>
      </c>
      <c r="I2752" s="15"/>
      <c r="J2752" s="16"/>
      <c r="K2752" s="17"/>
    </row>
    <row r="2753" spans="1:11" ht="15.75" customHeight="1" thickBot="1" x14ac:dyDescent="0.3">
      <c r="A2753" s="12" t="s">
        <v>1</v>
      </c>
      <c r="B2753" s="13" t="s">
        <v>1</v>
      </c>
      <c r="C2753" s="18"/>
      <c r="D2753" s="19"/>
      <c r="E2753" s="20"/>
      <c r="G2753" s="12" t="s">
        <v>1</v>
      </c>
      <c r="H2753" s="13" t="s">
        <v>1</v>
      </c>
      <c r="I2753" s="18"/>
      <c r="J2753" s="19"/>
      <c r="K2753" s="20"/>
    </row>
    <row r="2754" spans="1:11" ht="15.75" thickBot="1" x14ac:dyDescent="0.3">
      <c r="A2754" s="3" t="s">
        <v>0</v>
      </c>
      <c r="B2754" s="2" t="s">
        <v>0</v>
      </c>
      <c r="C2754" s="1"/>
      <c r="D2754" s="172" t="s">
        <v>119</v>
      </c>
      <c r="E2754" s="173"/>
      <c r="G2754" s="3" t="s">
        <v>0</v>
      </c>
      <c r="H2754" s="2" t="s">
        <v>0</v>
      </c>
      <c r="I2754" s="1"/>
      <c r="J2754" s="172" t="s">
        <v>119</v>
      </c>
      <c r="K2754" s="173"/>
    </row>
    <row r="2755" spans="1:11" ht="47.25" customHeight="1" thickBot="1" x14ac:dyDescent="0.3"/>
    <row r="2756" spans="1:11" ht="15" customHeight="1" x14ac:dyDescent="0.25">
      <c r="A2756" s="176" t="s">
        <v>105</v>
      </c>
      <c r="B2756" s="177"/>
      <c r="C2756" s="177"/>
      <c r="D2756" s="177"/>
      <c r="E2756" s="178"/>
      <c r="G2756" s="176" t="s">
        <v>105</v>
      </c>
      <c r="H2756" s="177"/>
      <c r="I2756" s="177"/>
      <c r="J2756" s="177"/>
      <c r="K2756" s="178"/>
    </row>
    <row r="2757" spans="1:11" ht="15.75" customHeight="1" thickBot="1" x14ac:dyDescent="0.3">
      <c r="A2757" s="179"/>
      <c r="B2757" s="180"/>
      <c r="C2757" s="180"/>
      <c r="D2757" s="180"/>
      <c r="E2757" s="181"/>
      <c r="G2757" s="179"/>
      <c r="H2757" s="180"/>
      <c r="I2757" s="180"/>
      <c r="J2757" s="180"/>
      <c r="K2757" s="181"/>
    </row>
    <row r="2758" spans="1:11" ht="15.75" customHeight="1" thickBot="1" x14ac:dyDescent="0.3">
      <c r="A2758" s="11"/>
      <c r="B2758" s="10"/>
      <c r="C2758" s="10"/>
      <c r="D2758" s="33" t="s">
        <v>42</v>
      </c>
      <c r="E2758" s="42">
        <f>'Data-PULLDOWNS'!$B$3*2+E2729</f>
        <v>50</v>
      </c>
      <c r="G2758" s="11"/>
      <c r="H2758" s="10"/>
      <c r="I2758" s="10"/>
      <c r="J2758" s="33" t="s">
        <v>42</v>
      </c>
      <c r="K2758" s="42">
        <f>'Data-PULLDOWNS'!$B$3*3+E2729</f>
        <v>51</v>
      </c>
    </row>
    <row r="2759" spans="1:11" ht="19.5" customHeight="1" x14ac:dyDescent="0.25">
      <c r="A2759" s="34" t="s">
        <v>11</v>
      </c>
      <c r="B2759" s="35" t="s">
        <v>15</v>
      </c>
      <c r="C2759" s="36" t="s">
        <v>12</v>
      </c>
      <c r="D2759" s="37">
        <f ca="1">NOW()</f>
        <v>45945.548046875003</v>
      </c>
      <c r="E2759" s="38"/>
      <c r="G2759" s="34" t="s">
        <v>11</v>
      </c>
      <c r="H2759" s="35" t="s">
        <v>15</v>
      </c>
      <c r="I2759" s="36" t="s">
        <v>12</v>
      </c>
      <c r="J2759" s="37">
        <f ca="1">NOW()</f>
        <v>45945.548046875003</v>
      </c>
      <c r="K2759" s="38"/>
    </row>
    <row r="2760" spans="1:11" ht="15.95" customHeight="1" x14ac:dyDescent="0.25">
      <c r="A2760" s="34" t="s">
        <v>39</v>
      </c>
      <c r="B2760" s="35" t="s">
        <v>103</v>
      </c>
      <c r="C2760" s="39" t="s">
        <v>38</v>
      </c>
      <c r="D2760" s="40" t="e">
        <f>VLOOKUP(E2758,INVENTORY!$A$2:$N$92,10,FALSE)</f>
        <v>#N/A</v>
      </c>
      <c r="E2760" s="38"/>
      <c r="G2760" s="34" t="s">
        <v>39</v>
      </c>
      <c r="H2760" s="35" t="s">
        <v>103</v>
      </c>
      <c r="I2760" s="39" t="s">
        <v>38</v>
      </c>
      <c r="J2760" s="40" t="e">
        <f>VLOOKUP(K2758,INVENTORY!$A$2:$N$92,10,FALSE)</f>
        <v>#N/A</v>
      </c>
      <c r="K2760" s="38"/>
    </row>
    <row r="2761" spans="1:11" ht="15.95" customHeight="1" x14ac:dyDescent="0.25">
      <c r="A2761" s="34" t="str">
        <f>"Make: "</f>
        <v xml:space="preserve">Make: </v>
      </c>
      <c r="B2761" s="35" t="e">
        <f>VLOOKUP(E2758,INVENTORY!$A$2:$N$92,2,FALSE)</f>
        <v>#N/A</v>
      </c>
      <c r="C2761" s="36" t="str">
        <f>"Model: "</f>
        <v xml:space="preserve">Model: </v>
      </c>
      <c r="D2761" s="40" t="e">
        <f>VLOOKUP(E2758,INVENTORY!$A$2:$N$92,3,FALSE)</f>
        <v>#N/A</v>
      </c>
      <c r="E2761" s="38"/>
      <c r="G2761" s="34" t="str">
        <f>"Make: "</f>
        <v xml:space="preserve">Make: </v>
      </c>
      <c r="H2761" s="35" t="e">
        <f>VLOOKUP(K2758,INVENTORY!$A$2:$N$92,2,FALSE)</f>
        <v>#N/A</v>
      </c>
      <c r="I2761" s="36" t="str">
        <f>"Model: "</f>
        <v xml:space="preserve">Model: </v>
      </c>
      <c r="J2761" s="40" t="e">
        <f>VLOOKUP(K2758,INVENTORY!$A$2:$N$92,3,FALSE)</f>
        <v>#N/A</v>
      </c>
      <c r="K2761" s="38"/>
    </row>
    <row r="2762" spans="1:11" ht="15.95" customHeight="1" x14ac:dyDescent="0.25">
      <c r="A2762" s="34" t="str">
        <f>"CPU/Speed: "</f>
        <v xml:space="preserve">CPU/Speed: </v>
      </c>
      <c r="B2762" s="35" t="e">
        <f>VLOOKUP(E2758,INVENTORY!$A$2:$N$92,4,FALSE)&amp;" / "&amp;VLOOKUP(E2758,INVENTORY!$A$2:$N$92,5,FALSE)&amp;"GHz"</f>
        <v>#N/A</v>
      </c>
      <c r="C2762" s="36"/>
      <c r="D2762" s="36" t="str">
        <f>"Memory: "</f>
        <v xml:space="preserve">Memory: </v>
      </c>
      <c r="E2762" s="71" t="e">
        <f>VLOOKUP(E2758,INVENTORY!$A$2:$N$92,6,FALSE)</f>
        <v>#N/A</v>
      </c>
      <c r="G2762" s="34" t="str">
        <f>"CPU/Speed: "</f>
        <v xml:space="preserve">CPU/Speed: </v>
      </c>
      <c r="H2762" s="35" t="e">
        <f>VLOOKUP(K2758,INVENTORY!$A$2:$N$92,4,FALSE)&amp;" / "&amp;VLOOKUP(K2758,INVENTORY!$A$2:$N$92,5,FALSE)&amp;"GHz"</f>
        <v>#N/A</v>
      </c>
      <c r="I2762" s="36"/>
      <c r="J2762" s="36" t="str">
        <f>"Memory: "</f>
        <v xml:space="preserve">Memory: </v>
      </c>
      <c r="K2762" s="71" t="e">
        <f>VLOOKUP(K2758,INVENTORY!$A$2:$N$92,6,FALSE)</f>
        <v>#N/A</v>
      </c>
    </row>
    <row r="2763" spans="1:11" ht="6.95" customHeight="1" x14ac:dyDescent="0.25">
      <c r="A2763" s="6"/>
      <c r="B2763" s="5"/>
      <c r="C2763" s="5"/>
      <c r="D2763" s="5"/>
      <c r="E2763" s="7"/>
      <c r="G2763" s="6"/>
      <c r="H2763" s="5"/>
      <c r="I2763" s="5"/>
      <c r="J2763" s="5"/>
      <c r="K2763" s="7"/>
    </row>
    <row r="2764" spans="1:11" x14ac:dyDescent="0.25">
      <c r="A2764" s="182" t="s">
        <v>10</v>
      </c>
      <c r="B2764" s="183"/>
      <c r="C2764" s="83" t="s">
        <v>1</v>
      </c>
      <c r="D2764" s="83" t="s">
        <v>9</v>
      </c>
      <c r="E2764" s="68" t="s">
        <v>8</v>
      </c>
      <c r="G2764" s="182" t="s">
        <v>10</v>
      </c>
      <c r="H2764" s="183"/>
      <c r="I2764" s="83" t="s">
        <v>1</v>
      </c>
      <c r="J2764" s="83" t="s">
        <v>9</v>
      </c>
      <c r="K2764" s="68" t="s">
        <v>8</v>
      </c>
    </row>
    <row r="2765" spans="1:11" x14ac:dyDescent="0.25">
      <c r="A2765" s="174" t="s">
        <v>96</v>
      </c>
      <c r="B2765" s="175"/>
      <c r="C2765" s="82" t="s">
        <v>13</v>
      </c>
      <c r="D2765" s="9"/>
      <c r="E2765" s="8"/>
      <c r="G2765" s="174" t="s">
        <v>96</v>
      </c>
      <c r="H2765" s="175"/>
      <c r="I2765" s="82" t="s">
        <v>13</v>
      </c>
      <c r="J2765" s="9"/>
      <c r="K2765" s="8"/>
    </row>
    <row r="2766" spans="1:11" x14ac:dyDescent="0.25">
      <c r="A2766" s="174" t="s">
        <v>98</v>
      </c>
      <c r="B2766" s="175"/>
      <c r="C2766" s="82" t="s">
        <v>13</v>
      </c>
      <c r="D2766" s="9"/>
      <c r="E2766" s="8"/>
      <c r="G2766" s="174" t="s">
        <v>98</v>
      </c>
      <c r="H2766" s="175"/>
      <c r="I2766" s="82" t="s">
        <v>13</v>
      </c>
      <c r="J2766" s="9"/>
      <c r="K2766" s="8"/>
    </row>
    <row r="2767" spans="1:11" x14ac:dyDescent="0.25">
      <c r="A2767" s="174" t="s">
        <v>97</v>
      </c>
      <c r="B2767" s="175"/>
      <c r="C2767" s="82" t="s">
        <v>13</v>
      </c>
      <c r="D2767" s="9"/>
      <c r="E2767" s="8"/>
      <c r="G2767" s="174" t="s">
        <v>97</v>
      </c>
      <c r="H2767" s="175"/>
      <c r="I2767" s="82" t="s">
        <v>13</v>
      </c>
      <c r="J2767" s="9"/>
      <c r="K2767" s="8"/>
    </row>
    <row r="2768" spans="1:11" x14ac:dyDescent="0.25">
      <c r="A2768" s="174" t="s">
        <v>7</v>
      </c>
      <c r="B2768" s="175"/>
      <c r="C2768" s="82" t="s">
        <v>13</v>
      </c>
      <c r="D2768" s="9"/>
      <c r="E2768" s="8"/>
      <c r="G2768" s="174" t="s">
        <v>7</v>
      </c>
      <c r="H2768" s="175"/>
      <c r="I2768" s="82" t="s">
        <v>13</v>
      </c>
      <c r="J2768" s="9"/>
      <c r="K2768" s="8"/>
    </row>
    <row r="2769" spans="1:11" x14ac:dyDescent="0.25">
      <c r="A2769" s="174" t="s">
        <v>99</v>
      </c>
      <c r="B2769" s="175"/>
      <c r="C2769" s="82" t="s">
        <v>13</v>
      </c>
      <c r="D2769" s="9"/>
      <c r="E2769" s="8"/>
      <c r="G2769" s="174" t="s">
        <v>99</v>
      </c>
      <c r="H2769" s="175"/>
      <c r="I2769" s="82" t="s">
        <v>13</v>
      </c>
      <c r="J2769" s="9"/>
      <c r="K2769" s="8"/>
    </row>
    <row r="2770" spans="1:11" x14ac:dyDescent="0.25">
      <c r="A2770" s="174" t="s">
        <v>6</v>
      </c>
      <c r="B2770" s="175"/>
      <c r="C2770" s="82" t="s">
        <v>13</v>
      </c>
      <c r="D2770" s="9"/>
      <c r="E2770" s="8"/>
      <c r="G2770" s="174" t="s">
        <v>6</v>
      </c>
      <c r="H2770" s="175"/>
      <c r="I2770" s="82" t="s">
        <v>13</v>
      </c>
      <c r="J2770" s="9"/>
      <c r="K2770" s="8"/>
    </row>
    <row r="2771" spans="1:11" x14ac:dyDescent="0.25">
      <c r="A2771" s="174"/>
      <c r="B2771" s="175"/>
      <c r="C2771" s="82"/>
      <c r="D2771" s="9"/>
      <c r="E2771" s="8"/>
      <c r="G2771" s="174"/>
      <c r="H2771" s="175"/>
      <c r="I2771" s="82"/>
      <c r="J2771" s="9"/>
      <c r="K2771" s="8"/>
    </row>
    <row r="2772" spans="1:11" x14ac:dyDescent="0.25">
      <c r="A2772" s="174"/>
      <c r="B2772" s="175"/>
      <c r="C2772" s="82"/>
      <c r="D2772" s="9"/>
      <c r="E2772" s="8"/>
      <c r="G2772" s="174"/>
      <c r="H2772" s="175"/>
      <c r="I2772" s="82"/>
      <c r="J2772" s="9"/>
      <c r="K2772" s="8"/>
    </row>
    <row r="2773" spans="1:11" ht="15.75" thickBot="1" x14ac:dyDescent="0.3">
      <c r="A2773" s="163" t="s">
        <v>14</v>
      </c>
      <c r="B2773" s="164"/>
      <c r="C2773" s="164"/>
      <c r="D2773" s="164"/>
      <c r="E2773" s="165"/>
      <c r="G2773" s="163" t="s">
        <v>14</v>
      </c>
      <c r="H2773" s="164"/>
      <c r="I2773" s="164"/>
      <c r="J2773" s="164"/>
      <c r="K2773" s="165"/>
    </row>
    <row r="2774" spans="1:11" ht="21.75" customHeight="1" x14ac:dyDescent="0.25">
      <c r="A2774" s="69" t="s">
        <v>101</v>
      </c>
      <c r="B2774" s="69" t="s">
        <v>5</v>
      </c>
      <c r="C2774" s="69" t="s">
        <v>100</v>
      </c>
      <c r="D2774" s="69" t="s">
        <v>108</v>
      </c>
      <c r="E2774" s="69" t="s">
        <v>95</v>
      </c>
      <c r="G2774" s="69" t="s">
        <v>101</v>
      </c>
      <c r="H2774" s="69" t="s">
        <v>5</v>
      </c>
      <c r="I2774" s="69" t="s">
        <v>100</v>
      </c>
      <c r="J2774" s="69" t="s">
        <v>108</v>
      </c>
      <c r="K2774" s="69" t="s">
        <v>95</v>
      </c>
    </row>
    <row r="2775" spans="1:11" ht="15.75" thickBot="1" x14ac:dyDescent="0.3">
      <c r="A2775" s="70"/>
      <c r="B2775" s="70"/>
      <c r="C2775" s="70" t="e">
        <f>VLOOKUP(E2758,INVENTORY!$A$2:$N$92,7,FALSE)</f>
        <v>#N/A</v>
      </c>
      <c r="D2775" s="70" t="e">
        <f>VLOOKUP(E2758,INVENTORY!$A$2:$N$92,8,FALSE)</f>
        <v>#N/A</v>
      </c>
      <c r="E2775" s="70" t="e">
        <f>VLOOKUP(E2758,INVENTORY!$A$2:$N$92,9,FALSE)</f>
        <v>#N/A</v>
      </c>
      <c r="G2775" s="70"/>
      <c r="H2775" s="70"/>
      <c r="I2775" s="70" t="e">
        <f>VLOOKUP(K2758,INVENTORY!$A$2:$N$92,7,FALSE)</f>
        <v>#N/A</v>
      </c>
      <c r="J2775" s="70" t="e">
        <f>VLOOKUP(K2758,INVENTORY!$A$2:$N$92,8,FALSE)</f>
        <v>#N/A</v>
      </c>
      <c r="K2775" s="70" t="e">
        <f>VLOOKUP(K2758,INVENTORY!$A$2:$N$92,9,FALSE)</f>
        <v>#N/A</v>
      </c>
    </row>
    <row r="2776" spans="1:11" ht="15.75" thickBot="1" x14ac:dyDescent="0.3">
      <c r="A2776" s="6"/>
      <c r="B2776" s="5"/>
      <c r="C2776" s="5"/>
      <c r="D2776" s="5"/>
      <c r="E2776" s="7"/>
      <c r="G2776" s="6"/>
      <c r="H2776" s="5"/>
      <c r="I2776" s="5"/>
      <c r="J2776" s="5"/>
      <c r="K2776" s="7"/>
    </row>
    <row r="2777" spans="1:11" ht="18" customHeight="1" thickBot="1" x14ac:dyDescent="0.3">
      <c r="A2777" s="6" t="s">
        <v>4</v>
      </c>
      <c r="B2777" s="5"/>
      <c r="C2777" s="166" t="e">
        <f>"Function Code: "&amp;VLOOKUP(E2758,INVENTORY!$A$2:$Q$92,14,FALSE)</f>
        <v>#N/A</v>
      </c>
      <c r="D2777" s="167"/>
      <c r="E2777" s="168"/>
      <c r="G2777" s="6" t="s">
        <v>4</v>
      </c>
      <c r="H2777" s="5"/>
      <c r="I2777" s="166" t="e">
        <f>"Function Code: "&amp;VLOOKUP(K2758,INVENTORY!$A$2:$Q$92,14,FALSE)</f>
        <v>#N/A</v>
      </c>
      <c r="J2777" s="167"/>
      <c r="K2777" s="168"/>
    </row>
    <row r="2778" spans="1:11" ht="15" customHeight="1" thickBot="1" x14ac:dyDescent="0.3">
      <c r="A2778" s="6"/>
      <c r="B2778" s="5"/>
      <c r="C2778" s="169"/>
      <c r="D2778" s="170"/>
      <c r="E2778" s="171"/>
      <c r="G2778" s="6"/>
      <c r="H2778" s="5"/>
      <c r="I2778" s="169"/>
      <c r="J2778" s="170"/>
      <c r="K2778" s="171"/>
    </row>
    <row r="2779" spans="1:11" ht="15" customHeight="1" thickBot="1" x14ac:dyDescent="0.3">
      <c r="A2779" s="6"/>
      <c r="B2779" s="5"/>
      <c r="C2779" s="169" t="e">
        <f>"Cosmetic Code: "&amp;VLOOKUP(E2758,INVENTORY!$A$2:$Q$92,15,FALSE)</f>
        <v>#N/A</v>
      </c>
      <c r="D2779" s="170"/>
      <c r="E2779" s="171"/>
      <c r="G2779" s="6"/>
      <c r="H2779" s="5"/>
      <c r="I2779" s="169" t="e">
        <f>"Cosmetic Code: "&amp;VLOOKUP(K2758,INVENTORY!$A$2:$Q$92,15,FALSE)</f>
        <v>#N/A</v>
      </c>
      <c r="J2779" s="170"/>
      <c r="K2779" s="171"/>
    </row>
    <row r="2780" spans="1:11" ht="15" customHeight="1" x14ac:dyDescent="0.25">
      <c r="A2780" s="6"/>
      <c r="B2780" s="5"/>
      <c r="C2780" s="15"/>
      <c r="D2780" s="16"/>
      <c r="E2780" s="17"/>
      <c r="G2780" s="6"/>
      <c r="H2780" s="5"/>
      <c r="I2780" s="15"/>
      <c r="J2780" s="16"/>
      <c r="K2780" s="17"/>
    </row>
    <row r="2781" spans="1:11" ht="15" customHeight="1" x14ac:dyDescent="0.25">
      <c r="A2781" s="4" t="s">
        <v>3</v>
      </c>
      <c r="B2781" s="14" t="s">
        <v>2</v>
      </c>
      <c r="C2781" s="15"/>
      <c r="D2781" s="16"/>
      <c r="E2781" s="17"/>
      <c r="G2781" s="4" t="s">
        <v>3</v>
      </c>
      <c r="H2781" s="14" t="s">
        <v>2</v>
      </c>
      <c r="I2781" s="15"/>
      <c r="J2781" s="16"/>
      <c r="K2781" s="17"/>
    </row>
    <row r="2782" spans="1:11" ht="15.75" customHeight="1" thickBot="1" x14ac:dyDescent="0.3">
      <c r="A2782" s="12" t="s">
        <v>1</v>
      </c>
      <c r="B2782" s="13" t="s">
        <v>1</v>
      </c>
      <c r="C2782" s="18"/>
      <c r="D2782" s="19"/>
      <c r="E2782" s="20"/>
      <c r="G2782" s="12" t="s">
        <v>1</v>
      </c>
      <c r="H2782" s="13" t="s">
        <v>1</v>
      </c>
      <c r="I2782" s="18"/>
      <c r="J2782" s="19"/>
      <c r="K2782" s="20"/>
    </row>
    <row r="2783" spans="1:11" ht="15.75" thickBot="1" x14ac:dyDescent="0.3">
      <c r="A2783" s="3" t="s">
        <v>0</v>
      </c>
      <c r="B2783" s="2" t="s">
        <v>0</v>
      </c>
      <c r="C2783" s="1"/>
      <c r="D2783" s="172" t="s">
        <v>119</v>
      </c>
      <c r="E2783" s="173"/>
      <c r="G2783" s="3" t="s">
        <v>0</v>
      </c>
      <c r="H2783" s="2" t="s">
        <v>0</v>
      </c>
      <c r="I2783" s="1"/>
      <c r="J2783" s="172" t="s">
        <v>119</v>
      </c>
      <c r="K2783" s="173"/>
    </row>
    <row r="2784" spans="1:11" ht="15.75" thickBot="1" x14ac:dyDescent="0.3"/>
    <row r="2785" spans="1:11" ht="15" customHeight="1" x14ac:dyDescent="0.25">
      <c r="A2785" s="176" t="s">
        <v>105</v>
      </c>
      <c r="B2785" s="177"/>
      <c r="C2785" s="177"/>
      <c r="D2785" s="177"/>
      <c r="E2785" s="178"/>
      <c r="G2785" s="176" t="s">
        <v>105</v>
      </c>
      <c r="H2785" s="177"/>
      <c r="I2785" s="177"/>
      <c r="J2785" s="177"/>
      <c r="K2785" s="178"/>
    </row>
    <row r="2786" spans="1:11" ht="15.75" customHeight="1" thickBot="1" x14ac:dyDescent="0.3">
      <c r="A2786" s="179"/>
      <c r="B2786" s="180"/>
      <c r="C2786" s="180"/>
      <c r="D2786" s="180"/>
      <c r="E2786" s="181"/>
      <c r="G2786" s="179"/>
      <c r="H2786" s="180"/>
      <c r="I2786" s="180"/>
      <c r="J2786" s="180"/>
      <c r="K2786" s="181"/>
    </row>
    <row r="2787" spans="1:11" ht="15.75" customHeight="1" thickBot="1" x14ac:dyDescent="0.3">
      <c r="A2787" s="11"/>
      <c r="B2787" s="10"/>
      <c r="C2787" s="10"/>
      <c r="D2787" s="33" t="s">
        <v>42</v>
      </c>
      <c r="E2787" s="42">
        <f>E2729+1</f>
        <v>49</v>
      </c>
      <c r="G2787" s="11"/>
      <c r="H2787" s="10"/>
      <c r="I2787" s="10"/>
      <c r="J2787" s="33" t="s">
        <v>42</v>
      </c>
      <c r="K2787" s="42">
        <f>'Data-PULLDOWNS'!$B$3+E2787</f>
        <v>50</v>
      </c>
    </row>
    <row r="2788" spans="1:11" ht="19.5" customHeight="1" x14ac:dyDescent="0.25">
      <c r="A2788" s="34" t="s">
        <v>11</v>
      </c>
      <c r="B2788" s="35" t="s">
        <v>15</v>
      </c>
      <c r="C2788" s="36" t="s">
        <v>12</v>
      </c>
      <c r="D2788" s="37">
        <f ca="1">NOW()</f>
        <v>45945.548046875003</v>
      </c>
      <c r="E2788" s="38"/>
      <c r="G2788" s="34" t="s">
        <v>11</v>
      </c>
      <c r="H2788" s="35" t="s">
        <v>15</v>
      </c>
      <c r="I2788" s="36" t="s">
        <v>12</v>
      </c>
      <c r="J2788" s="37">
        <f ca="1">NOW()</f>
        <v>45945.548046875003</v>
      </c>
      <c r="K2788" s="38"/>
    </row>
    <row r="2789" spans="1:11" ht="15.95" customHeight="1" x14ac:dyDescent="0.25">
      <c r="A2789" s="34" t="s">
        <v>39</v>
      </c>
      <c r="B2789" s="35" t="s">
        <v>103</v>
      </c>
      <c r="C2789" s="39" t="s">
        <v>38</v>
      </c>
      <c r="D2789" s="40" t="e">
        <f>VLOOKUP(E2787,INVENTORY!$A$2:$N$92,10,FALSE)</f>
        <v>#N/A</v>
      </c>
      <c r="E2789" s="38"/>
      <c r="G2789" s="34" t="s">
        <v>39</v>
      </c>
      <c r="H2789" s="35" t="s">
        <v>103</v>
      </c>
      <c r="I2789" s="39" t="s">
        <v>38</v>
      </c>
      <c r="J2789" s="40" t="e">
        <f>VLOOKUP(K2787,INVENTORY!$A$2:$N$92,10,FALSE)</f>
        <v>#N/A</v>
      </c>
      <c r="K2789" s="38"/>
    </row>
    <row r="2790" spans="1:11" ht="15.95" customHeight="1" x14ac:dyDescent="0.25">
      <c r="A2790" s="34" t="str">
        <f>"Make: "</f>
        <v xml:space="preserve">Make: </v>
      </c>
      <c r="B2790" s="35" t="e">
        <f>VLOOKUP(E2787,INVENTORY!$A$2:$N$92,2,FALSE)</f>
        <v>#N/A</v>
      </c>
      <c r="C2790" s="36" t="str">
        <f>"Model: "</f>
        <v xml:space="preserve">Model: </v>
      </c>
      <c r="D2790" s="40" t="e">
        <f>VLOOKUP(E2787,INVENTORY!$A$2:$N$92,3,FALSE)</f>
        <v>#N/A</v>
      </c>
      <c r="E2790" s="38"/>
      <c r="G2790" s="34" t="str">
        <f>"Make: "</f>
        <v xml:space="preserve">Make: </v>
      </c>
      <c r="H2790" s="35" t="e">
        <f>VLOOKUP(K2787,INVENTORY!$A$2:$N$92,2,FALSE)</f>
        <v>#N/A</v>
      </c>
      <c r="I2790" s="36" t="str">
        <f>"Model: "</f>
        <v xml:space="preserve">Model: </v>
      </c>
      <c r="J2790" s="40" t="e">
        <f>VLOOKUP(K2787,INVENTORY!$A$2:$N$92,3,FALSE)</f>
        <v>#N/A</v>
      </c>
      <c r="K2790" s="38"/>
    </row>
    <row r="2791" spans="1:11" ht="15.95" customHeight="1" x14ac:dyDescent="0.25">
      <c r="A2791" s="34" t="str">
        <f>"CPU/Speed: "</f>
        <v xml:space="preserve">CPU/Speed: </v>
      </c>
      <c r="B2791" s="35" t="e">
        <f>VLOOKUP(E2787,INVENTORY!$A$2:$N$92,4,FALSE)&amp;" / "&amp;VLOOKUP(E2787,INVENTORY!$A$2:$N$92,5,FALSE)&amp;"GHz"</f>
        <v>#N/A</v>
      </c>
      <c r="C2791" s="36"/>
      <c r="D2791" s="36" t="str">
        <f>"Memory: "</f>
        <v xml:space="preserve">Memory: </v>
      </c>
      <c r="E2791" s="41" t="e">
        <f>VLOOKUP(E2787,INVENTORY!$A$2:$N$92,6,FALSE)</f>
        <v>#N/A</v>
      </c>
      <c r="G2791" s="34" t="str">
        <f>"CPU/Speed: "</f>
        <v xml:space="preserve">CPU/Speed: </v>
      </c>
      <c r="H2791" s="35" t="e">
        <f>VLOOKUP(K2787,INVENTORY!$A$2:$N$92,4,FALSE)&amp;" / "&amp;VLOOKUP(K2787,INVENTORY!$A$2:$N$92,5,FALSE)&amp;"GHz"</f>
        <v>#N/A</v>
      </c>
      <c r="I2791" s="36"/>
      <c r="J2791" s="36" t="str">
        <f>"Memory: "</f>
        <v xml:space="preserve">Memory: </v>
      </c>
      <c r="K2791" s="71" t="e">
        <f>VLOOKUP(K2787,INVENTORY!$A$2:$N$92,6,FALSE)</f>
        <v>#N/A</v>
      </c>
    </row>
    <row r="2792" spans="1:11" ht="6.95" customHeight="1" x14ac:dyDescent="0.25">
      <c r="A2792" s="6"/>
      <c r="B2792" s="5"/>
      <c r="C2792" s="5"/>
      <c r="D2792" s="5"/>
      <c r="E2792" s="7"/>
      <c r="G2792" s="6"/>
      <c r="H2792" s="5"/>
      <c r="I2792" s="5"/>
      <c r="J2792" s="5"/>
      <c r="K2792" s="7"/>
    </row>
    <row r="2793" spans="1:11" x14ac:dyDescent="0.25">
      <c r="A2793" s="182" t="s">
        <v>10</v>
      </c>
      <c r="B2793" s="183"/>
      <c r="C2793" s="83" t="s">
        <v>1</v>
      </c>
      <c r="D2793" s="83" t="s">
        <v>9</v>
      </c>
      <c r="E2793" s="68" t="s">
        <v>8</v>
      </c>
      <c r="G2793" s="182" t="s">
        <v>10</v>
      </c>
      <c r="H2793" s="183"/>
      <c r="I2793" s="83" t="s">
        <v>1</v>
      </c>
      <c r="J2793" s="83" t="s">
        <v>9</v>
      </c>
      <c r="K2793" s="68" t="s">
        <v>8</v>
      </c>
    </row>
    <row r="2794" spans="1:11" x14ac:dyDescent="0.25">
      <c r="A2794" s="174" t="s">
        <v>96</v>
      </c>
      <c r="B2794" s="175"/>
      <c r="C2794" s="82" t="s">
        <v>13</v>
      </c>
      <c r="D2794" s="9"/>
      <c r="E2794" s="8"/>
      <c r="G2794" s="174" t="s">
        <v>96</v>
      </c>
      <c r="H2794" s="175"/>
      <c r="I2794" s="82" t="s">
        <v>13</v>
      </c>
      <c r="J2794" s="9"/>
      <c r="K2794" s="8"/>
    </row>
    <row r="2795" spans="1:11" x14ac:dyDescent="0.25">
      <c r="A2795" s="174" t="s">
        <v>98</v>
      </c>
      <c r="B2795" s="175"/>
      <c r="C2795" s="82" t="s">
        <v>13</v>
      </c>
      <c r="D2795" s="9"/>
      <c r="E2795" s="8"/>
      <c r="G2795" s="174" t="s">
        <v>98</v>
      </c>
      <c r="H2795" s="175"/>
      <c r="I2795" s="82" t="s">
        <v>13</v>
      </c>
      <c r="J2795" s="9"/>
      <c r="K2795" s="8"/>
    </row>
    <row r="2796" spans="1:11" x14ac:dyDescent="0.25">
      <c r="A2796" s="174" t="s">
        <v>97</v>
      </c>
      <c r="B2796" s="175"/>
      <c r="C2796" s="82" t="s">
        <v>13</v>
      </c>
      <c r="D2796" s="9"/>
      <c r="E2796" s="8"/>
      <c r="G2796" s="174" t="s">
        <v>97</v>
      </c>
      <c r="H2796" s="175"/>
      <c r="I2796" s="82" t="s">
        <v>13</v>
      </c>
      <c r="J2796" s="9"/>
      <c r="K2796" s="8"/>
    </row>
    <row r="2797" spans="1:11" x14ac:dyDescent="0.25">
      <c r="A2797" s="174" t="s">
        <v>7</v>
      </c>
      <c r="B2797" s="175"/>
      <c r="C2797" s="82" t="s">
        <v>13</v>
      </c>
      <c r="D2797" s="9"/>
      <c r="E2797" s="8"/>
      <c r="G2797" s="174" t="s">
        <v>7</v>
      </c>
      <c r="H2797" s="175"/>
      <c r="I2797" s="82" t="s">
        <v>13</v>
      </c>
      <c r="J2797" s="9"/>
      <c r="K2797" s="8"/>
    </row>
    <row r="2798" spans="1:11" x14ac:dyDescent="0.25">
      <c r="A2798" s="174" t="s">
        <v>99</v>
      </c>
      <c r="B2798" s="175"/>
      <c r="C2798" s="82" t="s">
        <v>13</v>
      </c>
      <c r="D2798" s="9"/>
      <c r="E2798" s="8"/>
      <c r="G2798" s="174" t="s">
        <v>99</v>
      </c>
      <c r="H2798" s="175"/>
      <c r="I2798" s="82" t="s">
        <v>13</v>
      </c>
      <c r="J2798" s="9"/>
      <c r="K2798" s="8"/>
    </row>
    <row r="2799" spans="1:11" x14ac:dyDescent="0.25">
      <c r="A2799" s="174" t="s">
        <v>6</v>
      </c>
      <c r="B2799" s="175"/>
      <c r="C2799" s="82" t="s">
        <v>13</v>
      </c>
      <c r="D2799" s="9"/>
      <c r="E2799" s="8"/>
      <c r="G2799" s="174" t="s">
        <v>6</v>
      </c>
      <c r="H2799" s="175"/>
      <c r="I2799" s="82" t="s">
        <v>13</v>
      </c>
      <c r="J2799" s="9"/>
      <c r="K2799" s="8"/>
    </row>
    <row r="2800" spans="1:11" x14ac:dyDescent="0.25">
      <c r="A2800" s="174"/>
      <c r="B2800" s="175"/>
      <c r="C2800" s="82"/>
      <c r="D2800" s="9"/>
      <c r="E2800" s="8"/>
      <c r="G2800" s="174"/>
      <c r="H2800" s="175"/>
      <c r="I2800" s="82"/>
      <c r="J2800" s="9"/>
      <c r="K2800" s="8"/>
    </row>
    <row r="2801" spans="1:11" x14ac:dyDescent="0.25">
      <c r="A2801" s="174"/>
      <c r="B2801" s="175"/>
      <c r="C2801" s="82"/>
      <c r="D2801" s="9"/>
      <c r="E2801" s="8"/>
      <c r="G2801" s="174"/>
      <c r="H2801" s="175"/>
      <c r="I2801" s="82"/>
      <c r="J2801" s="9"/>
      <c r="K2801" s="8"/>
    </row>
    <row r="2802" spans="1:11" ht="15.75" thickBot="1" x14ac:dyDescent="0.3">
      <c r="A2802" s="163" t="s">
        <v>14</v>
      </c>
      <c r="B2802" s="164"/>
      <c r="C2802" s="164"/>
      <c r="D2802" s="164"/>
      <c r="E2802" s="165"/>
      <c r="G2802" s="163" t="s">
        <v>14</v>
      </c>
      <c r="H2802" s="164"/>
      <c r="I2802" s="164"/>
      <c r="J2802" s="164"/>
      <c r="K2802" s="165"/>
    </row>
    <row r="2803" spans="1:11" ht="21.75" customHeight="1" x14ac:dyDescent="0.25">
      <c r="A2803" s="69" t="s">
        <v>101</v>
      </c>
      <c r="B2803" s="69" t="s">
        <v>5</v>
      </c>
      <c r="C2803" s="69" t="s">
        <v>100</v>
      </c>
      <c r="D2803" s="69" t="s">
        <v>108</v>
      </c>
      <c r="E2803" s="69" t="s">
        <v>95</v>
      </c>
      <c r="G2803" s="69" t="s">
        <v>101</v>
      </c>
      <c r="H2803" s="69" t="s">
        <v>5</v>
      </c>
      <c r="I2803" s="69" t="s">
        <v>100</v>
      </c>
      <c r="J2803" s="69" t="s">
        <v>108</v>
      </c>
      <c r="K2803" s="69" t="s">
        <v>95</v>
      </c>
    </row>
    <row r="2804" spans="1:11" ht="15.75" thickBot="1" x14ac:dyDescent="0.3">
      <c r="A2804" s="70"/>
      <c r="B2804" s="70"/>
      <c r="C2804" s="70" t="e">
        <f>VLOOKUP(E2787,INVENTORY!$A$2:$N$92,7,FALSE)</f>
        <v>#N/A</v>
      </c>
      <c r="D2804" s="70" t="e">
        <f>VLOOKUP(E2787,INVENTORY!$A$2:$N$92,8,FALSE)</f>
        <v>#N/A</v>
      </c>
      <c r="E2804" s="70" t="e">
        <f>VLOOKUP(E2787,INVENTORY!$A$2:$N$92,9,FALSE)</f>
        <v>#N/A</v>
      </c>
      <c r="G2804" s="70"/>
      <c r="H2804" s="70"/>
      <c r="I2804" s="70" t="e">
        <f>VLOOKUP(K2787,INVENTORY!$A$2:$N$92,7,FALSE)</f>
        <v>#N/A</v>
      </c>
      <c r="J2804" s="70" t="e">
        <f>VLOOKUP(K2787,INVENTORY!$A$2:$N$92,8,FALSE)</f>
        <v>#N/A</v>
      </c>
      <c r="K2804" s="70" t="e">
        <f>VLOOKUP(K2787,INVENTORY!$A$2:$N$92,9,FALSE)</f>
        <v>#N/A</v>
      </c>
    </row>
    <row r="2805" spans="1:11" ht="15.75" thickBot="1" x14ac:dyDescent="0.3">
      <c r="A2805" s="6"/>
      <c r="B2805" s="5"/>
      <c r="C2805" s="5"/>
      <c r="D2805" s="5"/>
      <c r="E2805" s="7"/>
      <c r="G2805" s="6"/>
      <c r="H2805" s="5"/>
      <c r="I2805" s="5"/>
      <c r="J2805" s="5"/>
      <c r="K2805" s="7"/>
    </row>
    <row r="2806" spans="1:11" ht="18" customHeight="1" thickBot="1" x14ac:dyDescent="0.3">
      <c r="A2806" s="6" t="s">
        <v>4</v>
      </c>
      <c r="B2806" s="5"/>
      <c r="C2806" s="166" t="e">
        <f>"Function Code: "&amp;VLOOKUP(E2787,INVENTORY!$A$2:$Q$92,14,FALSE)</f>
        <v>#N/A</v>
      </c>
      <c r="D2806" s="167"/>
      <c r="E2806" s="168"/>
      <c r="G2806" s="6" t="s">
        <v>4</v>
      </c>
      <c r="H2806" s="5"/>
      <c r="I2806" s="166" t="e">
        <f>"Function Code: "&amp;VLOOKUP(K2787,INVENTORY!$A$2:$Q$92,14,FALSE)</f>
        <v>#N/A</v>
      </c>
      <c r="J2806" s="167"/>
      <c r="K2806" s="168"/>
    </row>
    <row r="2807" spans="1:11" ht="15" customHeight="1" thickBot="1" x14ac:dyDescent="0.3">
      <c r="A2807" s="6"/>
      <c r="B2807" s="5"/>
      <c r="C2807" s="169"/>
      <c r="D2807" s="170"/>
      <c r="E2807" s="171"/>
      <c r="G2807" s="6"/>
      <c r="H2807" s="5"/>
      <c r="I2807" s="169"/>
      <c r="J2807" s="170"/>
      <c r="K2807" s="171"/>
    </row>
    <row r="2808" spans="1:11" ht="15" customHeight="1" thickBot="1" x14ac:dyDescent="0.3">
      <c r="A2808" s="6"/>
      <c r="B2808" s="5"/>
      <c r="C2808" s="169" t="e">
        <f>"Cosmetic Code: "&amp;VLOOKUP(E2787,INVENTORY!$A$2:$Q$92,15,FALSE)</f>
        <v>#N/A</v>
      </c>
      <c r="D2808" s="170"/>
      <c r="E2808" s="171"/>
      <c r="G2808" s="6"/>
      <c r="H2808" s="5"/>
      <c r="I2808" s="169" t="e">
        <f>"Cosmetic Code: "&amp;VLOOKUP(K2787,INVENTORY!$A$2:$Q$92,15,FALSE)</f>
        <v>#N/A</v>
      </c>
      <c r="J2808" s="170"/>
      <c r="K2808" s="171"/>
    </row>
    <row r="2809" spans="1:11" ht="15" customHeight="1" x14ac:dyDescent="0.25">
      <c r="A2809" s="6"/>
      <c r="B2809" s="5"/>
      <c r="C2809" s="15"/>
      <c r="D2809" s="16"/>
      <c r="E2809" s="17"/>
      <c r="G2809" s="6"/>
      <c r="H2809" s="5"/>
      <c r="I2809" s="15"/>
      <c r="J2809" s="16"/>
      <c r="K2809" s="17"/>
    </row>
    <row r="2810" spans="1:11" ht="15" customHeight="1" x14ac:dyDescent="0.25">
      <c r="A2810" s="4" t="s">
        <v>3</v>
      </c>
      <c r="B2810" s="14" t="s">
        <v>2</v>
      </c>
      <c r="C2810" s="15"/>
      <c r="D2810" s="16"/>
      <c r="E2810" s="17"/>
      <c r="G2810" s="4" t="s">
        <v>3</v>
      </c>
      <c r="H2810" s="14" t="s">
        <v>2</v>
      </c>
      <c r="I2810" s="15"/>
      <c r="J2810" s="16"/>
      <c r="K2810" s="17"/>
    </row>
    <row r="2811" spans="1:11" ht="15.75" customHeight="1" thickBot="1" x14ac:dyDescent="0.3">
      <c r="A2811" s="12" t="s">
        <v>1</v>
      </c>
      <c r="B2811" s="13" t="s">
        <v>1</v>
      </c>
      <c r="C2811" s="18"/>
      <c r="D2811" s="19"/>
      <c r="E2811" s="20"/>
      <c r="G2811" s="12" t="s">
        <v>1</v>
      </c>
      <c r="H2811" s="13" t="s">
        <v>1</v>
      </c>
      <c r="I2811" s="18"/>
      <c r="J2811" s="19"/>
      <c r="K2811" s="20"/>
    </row>
    <row r="2812" spans="1:11" ht="15.75" thickBot="1" x14ac:dyDescent="0.3">
      <c r="A2812" s="3" t="s">
        <v>0</v>
      </c>
      <c r="B2812" s="2" t="s">
        <v>0</v>
      </c>
      <c r="C2812" s="1"/>
      <c r="D2812" s="172" t="s">
        <v>119</v>
      </c>
      <c r="E2812" s="173"/>
      <c r="G2812" s="3" t="s">
        <v>0</v>
      </c>
      <c r="H2812" s="2" t="s">
        <v>0</v>
      </c>
      <c r="I2812" s="1"/>
      <c r="J2812" s="172" t="s">
        <v>119</v>
      </c>
      <c r="K2812" s="173"/>
    </row>
    <row r="2813" spans="1:11" ht="47.25" customHeight="1" thickBot="1" x14ac:dyDescent="0.3"/>
    <row r="2814" spans="1:11" ht="15" customHeight="1" x14ac:dyDescent="0.25">
      <c r="A2814" s="176" t="s">
        <v>105</v>
      </c>
      <c r="B2814" s="177"/>
      <c r="C2814" s="177"/>
      <c r="D2814" s="177"/>
      <c r="E2814" s="178"/>
      <c r="G2814" s="176" t="s">
        <v>105</v>
      </c>
      <c r="H2814" s="177"/>
      <c r="I2814" s="177"/>
      <c r="J2814" s="177"/>
      <c r="K2814" s="178"/>
    </row>
    <row r="2815" spans="1:11" ht="15.75" customHeight="1" thickBot="1" x14ac:dyDescent="0.3">
      <c r="A2815" s="179"/>
      <c r="B2815" s="180"/>
      <c r="C2815" s="180"/>
      <c r="D2815" s="180"/>
      <c r="E2815" s="181"/>
      <c r="G2815" s="179"/>
      <c r="H2815" s="180"/>
      <c r="I2815" s="180"/>
      <c r="J2815" s="180"/>
      <c r="K2815" s="181"/>
    </row>
    <row r="2816" spans="1:11" ht="15.75" customHeight="1" thickBot="1" x14ac:dyDescent="0.3">
      <c r="A2816" s="11"/>
      <c r="B2816" s="10"/>
      <c r="C2816" s="10"/>
      <c r="D2816" s="33" t="s">
        <v>42</v>
      </c>
      <c r="E2816" s="42">
        <f>'Data-PULLDOWNS'!$B$3*2+E2787</f>
        <v>51</v>
      </c>
      <c r="G2816" s="11"/>
      <c r="H2816" s="10"/>
      <c r="I2816" s="10"/>
      <c r="J2816" s="33" t="s">
        <v>42</v>
      </c>
      <c r="K2816" s="42">
        <f>'Data-PULLDOWNS'!$B$3*3+E2787</f>
        <v>52</v>
      </c>
    </row>
    <row r="2817" spans="1:11" ht="19.5" customHeight="1" x14ac:dyDescent="0.25">
      <c r="A2817" s="34" t="s">
        <v>11</v>
      </c>
      <c r="B2817" s="35" t="s">
        <v>15</v>
      </c>
      <c r="C2817" s="36" t="s">
        <v>12</v>
      </c>
      <c r="D2817" s="37">
        <f ca="1">NOW()</f>
        <v>45945.548046875003</v>
      </c>
      <c r="E2817" s="38"/>
      <c r="G2817" s="34" t="s">
        <v>11</v>
      </c>
      <c r="H2817" s="35" t="s">
        <v>15</v>
      </c>
      <c r="I2817" s="36" t="s">
        <v>12</v>
      </c>
      <c r="J2817" s="37">
        <f ca="1">NOW()</f>
        <v>45945.548046875003</v>
      </c>
      <c r="K2817" s="38"/>
    </row>
    <row r="2818" spans="1:11" ht="15.95" customHeight="1" x14ac:dyDescent="0.25">
      <c r="A2818" s="34" t="s">
        <v>39</v>
      </c>
      <c r="B2818" s="35" t="s">
        <v>103</v>
      </c>
      <c r="C2818" s="39" t="s">
        <v>38</v>
      </c>
      <c r="D2818" s="40" t="e">
        <f>VLOOKUP(E2816,INVENTORY!$A$2:$N$92,10,FALSE)</f>
        <v>#N/A</v>
      </c>
      <c r="E2818" s="38"/>
      <c r="G2818" s="34" t="s">
        <v>39</v>
      </c>
      <c r="H2818" s="35" t="s">
        <v>103</v>
      </c>
      <c r="I2818" s="39" t="s">
        <v>38</v>
      </c>
      <c r="J2818" s="40" t="e">
        <f>VLOOKUP(K2816,INVENTORY!$A$2:$N$92,10,FALSE)</f>
        <v>#N/A</v>
      </c>
      <c r="K2818" s="38"/>
    </row>
    <row r="2819" spans="1:11" ht="15.95" customHeight="1" x14ac:dyDescent="0.25">
      <c r="A2819" s="34" t="str">
        <f>"Make: "</f>
        <v xml:space="preserve">Make: </v>
      </c>
      <c r="B2819" s="35" t="e">
        <f>VLOOKUP(E2816,INVENTORY!$A$2:$N$92,2,FALSE)</f>
        <v>#N/A</v>
      </c>
      <c r="C2819" s="36" t="str">
        <f>"Model: "</f>
        <v xml:space="preserve">Model: </v>
      </c>
      <c r="D2819" s="40" t="e">
        <f>VLOOKUP(E2816,INVENTORY!$A$2:$N$92,3,FALSE)</f>
        <v>#N/A</v>
      </c>
      <c r="E2819" s="38"/>
      <c r="G2819" s="34" t="str">
        <f>"Make: "</f>
        <v xml:space="preserve">Make: </v>
      </c>
      <c r="H2819" s="35" t="e">
        <f>VLOOKUP(K2816,INVENTORY!$A$2:$N$92,2,FALSE)</f>
        <v>#N/A</v>
      </c>
      <c r="I2819" s="36" t="str">
        <f>"Model: "</f>
        <v xml:space="preserve">Model: </v>
      </c>
      <c r="J2819" s="40" t="e">
        <f>VLOOKUP(K2816,INVENTORY!$A$2:$N$92,3,FALSE)</f>
        <v>#N/A</v>
      </c>
      <c r="K2819" s="38"/>
    </row>
    <row r="2820" spans="1:11" ht="15.95" customHeight="1" x14ac:dyDescent="0.25">
      <c r="A2820" s="34" t="str">
        <f>"CPU/Speed: "</f>
        <v xml:space="preserve">CPU/Speed: </v>
      </c>
      <c r="B2820" s="35" t="e">
        <f>VLOOKUP(E2816,INVENTORY!$A$2:$N$92,4,FALSE)&amp;" / "&amp;VLOOKUP(E2816,INVENTORY!$A$2:$N$92,5,FALSE)&amp;"GHz"</f>
        <v>#N/A</v>
      </c>
      <c r="C2820" s="36"/>
      <c r="D2820" s="36" t="str">
        <f>"Memory: "</f>
        <v xml:space="preserve">Memory: </v>
      </c>
      <c r="E2820" s="71" t="e">
        <f>VLOOKUP(E2816,INVENTORY!$A$2:$N$92,6,FALSE)</f>
        <v>#N/A</v>
      </c>
      <c r="G2820" s="34" t="str">
        <f>"CPU/Speed: "</f>
        <v xml:space="preserve">CPU/Speed: </v>
      </c>
      <c r="H2820" s="35" t="e">
        <f>VLOOKUP(K2816,INVENTORY!$A$2:$N$92,4,FALSE)&amp;" / "&amp;VLOOKUP(K2816,INVENTORY!$A$2:$N$92,5,FALSE)&amp;"GHz"</f>
        <v>#N/A</v>
      </c>
      <c r="I2820" s="36"/>
      <c r="J2820" s="36" t="str">
        <f>"Memory: "</f>
        <v xml:space="preserve">Memory: </v>
      </c>
      <c r="K2820" s="71" t="e">
        <f>VLOOKUP(K2816,INVENTORY!$A$2:$N$92,6,FALSE)</f>
        <v>#N/A</v>
      </c>
    </row>
    <row r="2821" spans="1:11" ht="6.95" customHeight="1" x14ac:dyDescent="0.25">
      <c r="A2821" s="6"/>
      <c r="B2821" s="5"/>
      <c r="C2821" s="5"/>
      <c r="D2821" s="5"/>
      <c r="E2821" s="7"/>
      <c r="G2821" s="6"/>
      <c r="H2821" s="5"/>
      <c r="I2821" s="5"/>
      <c r="J2821" s="5"/>
      <c r="K2821" s="7"/>
    </row>
    <row r="2822" spans="1:11" x14ac:dyDescent="0.25">
      <c r="A2822" s="182" t="s">
        <v>10</v>
      </c>
      <c r="B2822" s="183"/>
      <c r="C2822" s="83" t="s">
        <v>1</v>
      </c>
      <c r="D2822" s="83" t="s">
        <v>9</v>
      </c>
      <c r="E2822" s="68" t="s">
        <v>8</v>
      </c>
      <c r="G2822" s="182" t="s">
        <v>10</v>
      </c>
      <c r="H2822" s="183"/>
      <c r="I2822" s="83" t="s">
        <v>1</v>
      </c>
      <c r="J2822" s="83" t="s">
        <v>9</v>
      </c>
      <c r="K2822" s="68" t="s">
        <v>8</v>
      </c>
    </row>
    <row r="2823" spans="1:11" x14ac:dyDescent="0.25">
      <c r="A2823" s="174" t="s">
        <v>96</v>
      </c>
      <c r="B2823" s="175"/>
      <c r="C2823" s="82" t="s">
        <v>13</v>
      </c>
      <c r="D2823" s="9"/>
      <c r="E2823" s="8"/>
      <c r="G2823" s="174" t="s">
        <v>96</v>
      </c>
      <c r="H2823" s="175"/>
      <c r="I2823" s="82" t="s">
        <v>13</v>
      </c>
      <c r="J2823" s="9"/>
      <c r="K2823" s="8"/>
    </row>
    <row r="2824" spans="1:11" x14ac:dyDescent="0.25">
      <c r="A2824" s="174" t="s">
        <v>98</v>
      </c>
      <c r="B2824" s="175"/>
      <c r="C2824" s="82" t="s">
        <v>13</v>
      </c>
      <c r="D2824" s="9"/>
      <c r="E2824" s="8"/>
      <c r="G2824" s="174" t="s">
        <v>98</v>
      </c>
      <c r="H2824" s="175"/>
      <c r="I2824" s="82" t="s">
        <v>13</v>
      </c>
      <c r="J2824" s="9"/>
      <c r="K2824" s="8"/>
    </row>
    <row r="2825" spans="1:11" x14ac:dyDescent="0.25">
      <c r="A2825" s="174" t="s">
        <v>97</v>
      </c>
      <c r="B2825" s="175"/>
      <c r="C2825" s="82" t="s">
        <v>13</v>
      </c>
      <c r="D2825" s="9"/>
      <c r="E2825" s="8"/>
      <c r="G2825" s="174" t="s">
        <v>97</v>
      </c>
      <c r="H2825" s="175"/>
      <c r="I2825" s="82" t="s">
        <v>13</v>
      </c>
      <c r="J2825" s="9"/>
      <c r="K2825" s="8"/>
    </row>
    <row r="2826" spans="1:11" x14ac:dyDescent="0.25">
      <c r="A2826" s="174" t="s">
        <v>7</v>
      </c>
      <c r="B2826" s="175"/>
      <c r="C2826" s="82" t="s">
        <v>13</v>
      </c>
      <c r="D2826" s="9"/>
      <c r="E2826" s="8"/>
      <c r="G2826" s="174" t="s">
        <v>7</v>
      </c>
      <c r="H2826" s="175"/>
      <c r="I2826" s="82" t="s">
        <v>13</v>
      </c>
      <c r="J2826" s="9"/>
      <c r="K2826" s="8"/>
    </row>
    <row r="2827" spans="1:11" x14ac:dyDescent="0.25">
      <c r="A2827" s="174" t="s">
        <v>99</v>
      </c>
      <c r="B2827" s="175"/>
      <c r="C2827" s="82" t="s">
        <v>13</v>
      </c>
      <c r="D2827" s="9"/>
      <c r="E2827" s="8"/>
      <c r="G2827" s="174" t="s">
        <v>99</v>
      </c>
      <c r="H2827" s="175"/>
      <c r="I2827" s="82" t="s">
        <v>13</v>
      </c>
      <c r="J2827" s="9"/>
      <c r="K2827" s="8"/>
    </row>
    <row r="2828" spans="1:11" x14ac:dyDescent="0.25">
      <c r="A2828" s="174" t="s">
        <v>6</v>
      </c>
      <c r="B2828" s="175"/>
      <c r="C2828" s="82" t="s">
        <v>13</v>
      </c>
      <c r="D2828" s="9"/>
      <c r="E2828" s="8"/>
      <c r="G2828" s="174" t="s">
        <v>6</v>
      </c>
      <c r="H2828" s="175"/>
      <c r="I2828" s="82" t="s">
        <v>13</v>
      </c>
      <c r="J2828" s="9"/>
      <c r="K2828" s="8"/>
    </row>
    <row r="2829" spans="1:11" x14ac:dyDescent="0.25">
      <c r="A2829" s="174"/>
      <c r="B2829" s="175"/>
      <c r="C2829" s="82"/>
      <c r="D2829" s="9"/>
      <c r="E2829" s="8"/>
      <c r="G2829" s="174"/>
      <c r="H2829" s="175"/>
      <c r="I2829" s="82"/>
      <c r="J2829" s="9"/>
      <c r="K2829" s="8"/>
    </row>
    <row r="2830" spans="1:11" x14ac:dyDescent="0.25">
      <c r="A2830" s="174"/>
      <c r="B2830" s="175"/>
      <c r="C2830" s="82"/>
      <c r="D2830" s="9"/>
      <c r="E2830" s="8"/>
      <c r="G2830" s="174"/>
      <c r="H2830" s="175"/>
      <c r="I2830" s="82"/>
      <c r="J2830" s="9"/>
      <c r="K2830" s="8"/>
    </row>
    <row r="2831" spans="1:11" ht="15.75" thickBot="1" x14ac:dyDescent="0.3">
      <c r="A2831" s="163" t="s">
        <v>14</v>
      </c>
      <c r="B2831" s="164"/>
      <c r="C2831" s="164"/>
      <c r="D2831" s="164"/>
      <c r="E2831" s="165"/>
      <c r="G2831" s="163" t="s">
        <v>14</v>
      </c>
      <c r="H2831" s="164"/>
      <c r="I2831" s="164"/>
      <c r="J2831" s="164"/>
      <c r="K2831" s="165"/>
    </row>
    <row r="2832" spans="1:11" ht="21.75" customHeight="1" x14ac:dyDescent="0.25">
      <c r="A2832" s="69" t="s">
        <v>101</v>
      </c>
      <c r="B2832" s="69" t="s">
        <v>5</v>
      </c>
      <c r="C2832" s="69" t="s">
        <v>100</v>
      </c>
      <c r="D2832" s="69" t="s">
        <v>108</v>
      </c>
      <c r="E2832" s="69" t="s">
        <v>95</v>
      </c>
      <c r="G2832" s="69" t="s">
        <v>101</v>
      </c>
      <c r="H2832" s="69" t="s">
        <v>5</v>
      </c>
      <c r="I2832" s="69" t="s">
        <v>100</v>
      </c>
      <c r="J2832" s="69" t="s">
        <v>108</v>
      </c>
      <c r="K2832" s="69" t="s">
        <v>95</v>
      </c>
    </row>
    <row r="2833" spans="1:11" ht="15.75" thickBot="1" x14ac:dyDescent="0.3">
      <c r="A2833" s="70"/>
      <c r="B2833" s="70"/>
      <c r="C2833" s="70" t="e">
        <f>VLOOKUP(E2816,INVENTORY!$A$2:$N$92,7,FALSE)</f>
        <v>#N/A</v>
      </c>
      <c r="D2833" s="70" t="e">
        <f>VLOOKUP(E2816,INVENTORY!$A$2:$N$92,8,FALSE)</f>
        <v>#N/A</v>
      </c>
      <c r="E2833" s="70" t="e">
        <f>VLOOKUP(E2816,INVENTORY!$A$2:$N$92,9,FALSE)</f>
        <v>#N/A</v>
      </c>
      <c r="G2833" s="70"/>
      <c r="H2833" s="70"/>
      <c r="I2833" s="70" t="e">
        <f>VLOOKUP(K2816,INVENTORY!$A$2:$N$92,7,FALSE)</f>
        <v>#N/A</v>
      </c>
      <c r="J2833" s="70" t="e">
        <f>VLOOKUP(K2816,INVENTORY!$A$2:$N$92,8,FALSE)</f>
        <v>#N/A</v>
      </c>
      <c r="K2833" s="70" t="e">
        <f>VLOOKUP(K2816,INVENTORY!$A$2:$N$92,9,FALSE)</f>
        <v>#N/A</v>
      </c>
    </row>
    <row r="2834" spans="1:11" ht="15.75" thickBot="1" x14ac:dyDescent="0.3">
      <c r="A2834" s="6"/>
      <c r="B2834" s="5"/>
      <c r="C2834" s="5"/>
      <c r="D2834" s="5"/>
      <c r="E2834" s="7"/>
      <c r="G2834" s="6"/>
      <c r="H2834" s="5"/>
      <c r="I2834" s="5"/>
      <c r="J2834" s="5"/>
      <c r="K2834" s="7"/>
    </row>
    <row r="2835" spans="1:11" ht="18" customHeight="1" thickBot="1" x14ac:dyDescent="0.3">
      <c r="A2835" s="6" t="s">
        <v>4</v>
      </c>
      <c r="B2835" s="5"/>
      <c r="C2835" s="166" t="e">
        <f>"Function Code: "&amp;VLOOKUP(E2816,INVENTORY!$A$2:$Q$92,14,FALSE)</f>
        <v>#N/A</v>
      </c>
      <c r="D2835" s="167"/>
      <c r="E2835" s="168"/>
      <c r="G2835" s="6" t="s">
        <v>4</v>
      </c>
      <c r="H2835" s="5"/>
      <c r="I2835" s="166" t="e">
        <f>"Function Code: "&amp;VLOOKUP(K2816,INVENTORY!$A$2:$Q$92,14,FALSE)</f>
        <v>#N/A</v>
      </c>
      <c r="J2835" s="167"/>
      <c r="K2835" s="168"/>
    </row>
    <row r="2836" spans="1:11" ht="15" customHeight="1" thickBot="1" x14ac:dyDescent="0.3">
      <c r="A2836" s="6"/>
      <c r="B2836" s="5"/>
      <c r="C2836" s="169"/>
      <c r="D2836" s="170"/>
      <c r="E2836" s="171"/>
      <c r="G2836" s="6"/>
      <c r="H2836" s="5"/>
      <c r="I2836" s="169"/>
      <c r="J2836" s="170"/>
      <c r="K2836" s="171"/>
    </row>
    <row r="2837" spans="1:11" ht="15" customHeight="1" thickBot="1" x14ac:dyDescent="0.3">
      <c r="A2837" s="6"/>
      <c r="B2837" s="5"/>
      <c r="C2837" s="169" t="e">
        <f>"Cosmetic Code: "&amp;VLOOKUP(E2816,INVENTORY!$A$2:$Q$92,15,FALSE)</f>
        <v>#N/A</v>
      </c>
      <c r="D2837" s="170"/>
      <c r="E2837" s="171"/>
      <c r="G2837" s="6"/>
      <c r="H2837" s="5"/>
      <c r="I2837" s="169" t="e">
        <f>"Cosmetic Code: "&amp;VLOOKUP(K2816,INVENTORY!$A$2:$Q$92,15,FALSE)</f>
        <v>#N/A</v>
      </c>
      <c r="J2837" s="170"/>
      <c r="K2837" s="171"/>
    </row>
    <row r="2838" spans="1:11" ht="15" customHeight="1" x14ac:dyDescent="0.25">
      <c r="A2838" s="6"/>
      <c r="B2838" s="5"/>
      <c r="C2838" s="15"/>
      <c r="D2838" s="16"/>
      <c r="E2838" s="17"/>
      <c r="G2838" s="6"/>
      <c r="H2838" s="5"/>
      <c r="I2838" s="15"/>
      <c r="J2838" s="16"/>
      <c r="K2838" s="17"/>
    </row>
    <row r="2839" spans="1:11" ht="15" customHeight="1" x14ac:dyDescent="0.25">
      <c r="A2839" s="4" t="s">
        <v>3</v>
      </c>
      <c r="B2839" s="14" t="s">
        <v>2</v>
      </c>
      <c r="C2839" s="15"/>
      <c r="D2839" s="16"/>
      <c r="E2839" s="17"/>
      <c r="G2839" s="4" t="s">
        <v>3</v>
      </c>
      <c r="H2839" s="14" t="s">
        <v>2</v>
      </c>
      <c r="I2839" s="15"/>
      <c r="J2839" s="16"/>
      <c r="K2839" s="17"/>
    </row>
    <row r="2840" spans="1:11" ht="15.75" customHeight="1" thickBot="1" x14ac:dyDescent="0.3">
      <c r="A2840" s="12" t="s">
        <v>1</v>
      </c>
      <c r="B2840" s="13" t="s">
        <v>1</v>
      </c>
      <c r="C2840" s="18"/>
      <c r="D2840" s="19"/>
      <c r="E2840" s="20"/>
      <c r="G2840" s="12" t="s">
        <v>1</v>
      </c>
      <c r="H2840" s="13" t="s">
        <v>1</v>
      </c>
      <c r="I2840" s="18"/>
      <c r="J2840" s="19"/>
      <c r="K2840" s="20"/>
    </row>
    <row r="2841" spans="1:11" ht="15.75" thickBot="1" x14ac:dyDescent="0.3">
      <c r="A2841" s="3" t="s">
        <v>0</v>
      </c>
      <c r="B2841" s="2" t="s">
        <v>0</v>
      </c>
      <c r="C2841" s="1"/>
      <c r="D2841" s="172" t="s">
        <v>119</v>
      </c>
      <c r="E2841" s="173"/>
      <c r="G2841" s="3" t="s">
        <v>0</v>
      </c>
      <c r="H2841" s="2" t="s">
        <v>0</v>
      </c>
      <c r="I2841" s="1"/>
      <c r="J2841" s="172" t="s">
        <v>119</v>
      </c>
      <c r="K2841" s="173"/>
    </row>
    <row r="2842" spans="1:11" ht="15.75" thickBot="1" x14ac:dyDescent="0.3"/>
    <row r="2843" spans="1:11" ht="15" customHeight="1" x14ac:dyDescent="0.25">
      <c r="A2843" s="176" t="s">
        <v>105</v>
      </c>
      <c r="B2843" s="177"/>
      <c r="C2843" s="177"/>
      <c r="D2843" s="177"/>
      <c r="E2843" s="178"/>
      <c r="G2843" s="176" t="s">
        <v>105</v>
      </c>
      <c r="H2843" s="177"/>
      <c r="I2843" s="177"/>
      <c r="J2843" s="177"/>
      <c r="K2843" s="178"/>
    </row>
    <row r="2844" spans="1:11" ht="15.75" customHeight="1" thickBot="1" x14ac:dyDescent="0.3">
      <c r="A2844" s="179"/>
      <c r="B2844" s="180"/>
      <c r="C2844" s="180"/>
      <c r="D2844" s="180"/>
      <c r="E2844" s="181"/>
      <c r="G2844" s="179"/>
      <c r="H2844" s="180"/>
      <c r="I2844" s="180"/>
      <c r="J2844" s="180"/>
      <c r="K2844" s="181"/>
    </row>
    <row r="2845" spans="1:11" ht="15.75" customHeight="1" thickBot="1" x14ac:dyDescent="0.3">
      <c r="A2845" s="11"/>
      <c r="B2845" s="10"/>
      <c r="C2845" s="10"/>
      <c r="D2845" s="33" t="s">
        <v>42</v>
      </c>
      <c r="E2845" s="42">
        <f>E2787+1</f>
        <v>50</v>
      </c>
      <c r="G2845" s="11"/>
      <c r="H2845" s="10"/>
      <c r="I2845" s="10"/>
      <c r="J2845" s="33" t="s">
        <v>42</v>
      </c>
      <c r="K2845" s="42">
        <f>'Data-PULLDOWNS'!$B$3+E2845</f>
        <v>51</v>
      </c>
    </row>
    <row r="2846" spans="1:11" ht="19.5" customHeight="1" x14ac:dyDescent="0.25">
      <c r="A2846" s="34" t="s">
        <v>11</v>
      </c>
      <c r="B2846" s="35" t="s">
        <v>15</v>
      </c>
      <c r="C2846" s="36" t="s">
        <v>12</v>
      </c>
      <c r="D2846" s="37">
        <f ca="1">NOW()</f>
        <v>45945.548046875003</v>
      </c>
      <c r="E2846" s="38"/>
      <c r="G2846" s="34" t="s">
        <v>11</v>
      </c>
      <c r="H2846" s="35" t="s">
        <v>15</v>
      </c>
      <c r="I2846" s="36" t="s">
        <v>12</v>
      </c>
      <c r="J2846" s="37">
        <f ca="1">NOW()</f>
        <v>45945.548046875003</v>
      </c>
      <c r="K2846" s="38"/>
    </row>
    <row r="2847" spans="1:11" ht="15.95" customHeight="1" x14ac:dyDescent="0.25">
      <c r="A2847" s="34" t="s">
        <v>39</v>
      </c>
      <c r="B2847" s="35" t="s">
        <v>103</v>
      </c>
      <c r="C2847" s="39" t="s">
        <v>38</v>
      </c>
      <c r="D2847" s="40" t="e">
        <f>VLOOKUP(E2845,INVENTORY!$A$2:$N$92,10,FALSE)</f>
        <v>#N/A</v>
      </c>
      <c r="E2847" s="38"/>
      <c r="G2847" s="34" t="s">
        <v>39</v>
      </c>
      <c r="H2847" s="35" t="s">
        <v>103</v>
      </c>
      <c r="I2847" s="39" t="s">
        <v>38</v>
      </c>
      <c r="J2847" s="40" t="e">
        <f>VLOOKUP(K2845,INVENTORY!$A$2:$N$92,10,FALSE)</f>
        <v>#N/A</v>
      </c>
      <c r="K2847" s="38"/>
    </row>
    <row r="2848" spans="1:11" ht="15.95" customHeight="1" x14ac:dyDescent="0.25">
      <c r="A2848" s="34" t="str">
        <f>"Make: "</f>
        <v xml:space="preserve">Make: </v>
      </c>
      <c r="B2848" s="35" t="e">
        <f>VLOOKUP(E2845,INVENTORY!$A$2:$N$92,2,FALSE)</f>
        <v>#N/A</v>
      </c>
      <c r="C2848" s="36" t="str">
        <f>"Model: "</f>
        <v xml:space="preserve">Model: </v>
      </c>
      <c r="D2848" s="40" t="e">
        <f>VLOOKUP(E2845,INVENTORY!$A$2:$N$92,3,FALSE)</f>
        <v>#N/A</v>
      </c>
      <c r="E2848" s="38"/>
      <c r="G2848" s="34" t="str">
        <f>"Make: "</f>
        <v xml:space="preserve">Make: </v>
      </c>
      <c r="H2848" s="35" t="e">
        <f>VLOOKUP(K2845,INVENTORY!$A$2:$N$92,2,FALSE)</f>
        <v>#N/A</v>
      </c>
      <c r="I2848" s="36" t="str">
        <f>"Model: "</f>
        <v xml:space="preserve">Model: </v>
      </c>
      <c r="J2848" s="40" t="e">
        <f>VLOOKUP(K2845,INVENTORY!$A$2:$N$92,3,FALSE)</f>
        <v>#N/A</v>
      </c>
      <c r="K2848" s="38"/>
    </row>
    <row r="2849" spans="1:11" ht="15.95" customHeight="1" x14ac:dyDescent="0.25">
      <c r="A2849" s="34" t="str">
        <f>"CPU/Speed: "</f>
        <v xml:space="preserve">CPU/Speed: </v>
      </c>
      <c r="B2849" s="35" t="e">
        <f>VLOOKUP(E2845,INVENTORY!$A$2:$N$92,4,FALSE)&amp;" / "&amp;VLOOKUP(E2845,INVENTORY!$A$2:$N$92,5,FALSE)&amp;"GHz"</f>
        <v>#N/A</v>
      </c>
      <c r="C2849" s="36"/>
      <c r="D2849" s="36" t="str">
        <f>"Memory: "</f>
        <v xml:space="preserve">Memory: </v>
      </c>
      <c r="E2849" s="41" t="e">
        <f>VLOOKUP(E2845,INVENTORY!$A$2:$N$92,6,FALSE)</f>
        <v>#N/A</v>
      </c>
      <c r="G2849" s="34" t="str">
        <f>"CPU/Speed: "</f>
        <v xml:space="preserve">CPU/Speed: </v>
      </c>
      <c r="H2849" s="35" t="e">
        <f>VLOOKUP(K2845,INVENTORY!$A$2:$N$92,4,FALSE)&amp;" / "&amp;VLOOKUP(K2845,INVENTORY!$A$2:$N$92,5,FALSE)&amp;"GHz"</f>
        <v>#N/A</v>
      </c>
      <c r="I2849" s="36"/>
      <c r="J2849" s="36" t="str">
        <f>"Memory: "</f>
        <v xml:space="preserve">Memory: </v>
      </c>
      <c r="K2849" s="71" t="e">
        <f>VLOOKUP(K2845,INVENTORY!$A$2:$N$92,6,FALSE)</f>
        <v>#N/A</v>
      </c>
    </row>
    <row r="2850" spans="1:11" ht="6.95" customHeight="1" x14ac:dyDescent="0.25">
      <c r="A2850" s="6"/>
      <c r="B2850" s="5"/>
      <c r="C2850" s="5"/>
      <c r="D2850" s="5"/>
      <c r="E2850" s="7"/>
      <c r="G2850" s="6"/>
      <c r="H2850" s="5"/>
      <c r="I2850" s="5"/>
      <c r="J2850" s="5"/>
      <c r="K2850" s="7"/>
    </row>
    <row r="2851" spans="1:11" x14ac:dyDescent="0.25">
      <c r="A2851" s="182" t="s">
        <v>10</v>
      </c>
      <c r="B2851" s="183"/>
      <c r="C2851" s="83" t="s">
        <v>1</v>
      </c>
      <c r="D2851" s="83" t="s">
        <v>9</v>
      </c>
      <c r="E2851" s="68" t="s">
        <v>8</v>
      </c>
      <c r="G2851" s="182" t="s">
        <v>10</v>
      </c>
      <c r="H2851" s="183"/>
      <c r="I2851" s="83" t="s">
        <v>1</v>
      </c>
      <c r="J2851" s="83" t="s">
        <v>9</v>
      </c>
      <c r="K2851" s="68" t="s">
        <v>8</v>
      </c>
    </row>
    <row r="2852" spans="1:11" x14ac:dyDescent="0.25">
      <c r="A2852" s="174" t="s">
        <v>96</v>
      </c>
      <c r="B2852" s="175"/>
      <c r="C2852" s="82" t="s">
        <v>13</v>
      </c>
      <c r="D2852" s="9"/>
      <c r="E2852" s="8"/>
      <c r="G2852" s="174" t="s">
        <v>96</v>
      </c>
      <c r="H2852" s="175"/>
      <c r="I2852" s="82" t="s">
        <v>13</v>
      </c>
      <c r="J2852" s="9"/>
      <c r="K2852" s="8"/>
    </row>
    <row r="2853" spans="1:11" x14ac:dyDescent="0.25">
      <c r="A2853" s="174" t="s">
        <v>98</v>
      </c>
      <c r="B2853" s="175"/>
      <c r="C2853" s="82" t="s">
        <v>13</v>
      </c>
      <c r="D2853" s="9"/>
      <c r="E2853" s="8"/>
      <c r="G2853" s="174" t="s">
        <v>98</v>
      </c>
      <c r="H2853" s="175"/>
      <c r="I2853" s="82" t="s">
        <v>13</v>
      </c>
      <c r="J2853" s="9"/>
      <c r="K2853" s="8"/>
    </row>
    <row r="2854" spans="1:11" x14ac:dyDescent="0.25">
      <c r="A2854" s="174" t="s">
        <v>97</v>
      </c>
      <c r="B2854" s="175"/>
      <c r="C2854" s="82" t="s">
        <v>13</v>
      </c>
      <c r="D2854" s="9"/>
      <c r="E2854" s="8"/>
      <c r="G2854" s="174" t="s">
        <v>97</v>
      </c>
      <c r="H2854" s="175"/>
      <c r="I2854" s="82" t="s">
        <v>13</v>
      </c>
      <c r="J2854" s="9"/>
      <c r="K2854" s="8"/>
    </row>
    <row r="2855" spans="1:11" x14ac:dyDescent="0.25">
      <c r="A2855" s="174" t="s">
        <v>7</v>
      </c>
      <c r="B2855" s="175"/>
      <c r="C2855" s="82" t="s">
        <v>13</v>
      </c>
      <c r="D2855" s="9"/>
      <c r="E2855" s="8"/>
      <c r="G2855" s="174" t="s">
        <v>7</v>
      </c>
      <c r="H2855" s="175"/>
      <c r="I2855" s="82" t="s">
        <v>13</v>
      </c>
      <c r="J2855" s="9"/>
      <c r="K2855" s="8"/>
    </row>
    <row r="2856" spans="1:11" x14ac:dyDescent="0.25">
      <c r="A2856" s="174" t="s">
        <v>99</v>
      </c>
      <c r="B2856" s="175"/>
      <c r="C2856" s="82" t="s">
        <v>13</v>
      </c>
      <c r="D2856" s="9"/>
      <c r="E2856" s="8"/>
      <c r="G2856" s="174" t="s">
        <v>99</v>
      </c>
      <c r="H2856" s="175"/>
      <c r="I2856" s="82" t="s">
        <v>13</v>
      </c>
      <c r="J2856" s="9"/>
      <c r="K2856" s="8"/>
    </row>
    <row r="2857" spans="1:11" x14ac:dyDescent="0.25">
      <c r="A2857" s="174" t="s">
        <v>6</v>
      </c>
      <c r="B2857" s="175"/>
      <c r="C2857" s="82" t="s">
        <v>13</v>
      </c>
      <c r="D2857" s="9"/>
      <c r="E2857" s="8"/>
      <c r="G2857" s="174" t="s">
        <v>6</v>
      </c>
      <c r="H2857" s="175"/>
      <c r="I2857" s="82" t="s">
        <v>13</v>
      </c>
      <c r="J2857" s="9"/>
      <c r="K2857" s="8"/>
    </row>
    <row r="2858" spans="1:11" x14ac:dyDescent="0.25">
      <c r="A2858" s="174"/>
      <c r="B2858" s="175"/>
      <c r="C2858" s="82"/>
      <c r="D2858" s="9"/>
      <c r="E2858" s="8"/>
      <c r="G2858" s="174"/>
      <c r="H2858" s="175"/>
      <c r="I2858" s="82"/>
      <c r="J2858" s="9"/>
      <c r="K2858" s="8"/>
    </row>
    <row r="2859" spans="1:11" x14ac:dyDescent="0.25">
      <c r="A2859" s="174"/>
      <c r="B2859" s="175"/>
      <c r="C2859" s="82"/>
      <c r="D2859" s="9"/>
      <c r="E2859" s="8"/>
      <c r="G2859" s="174"/>
      <c r="H2859" s="175"/>
      <c r="I2859" s="82"/>
      <c r="J2859" s="9"/>
      <c r="K2859" s="8"/>
    </row>
    <row r="2860" spans="1:11" ht="15.75" thickBot="1" x14ac:dyDescent="0.3">
      <c r="A2860" s="163" t="s">
        <v>14</v>
      </c>
      <c r="B2860" s="164"/>
      <c r="C2860" s="164"/>
      <c r="D2860" s="164"/>
      <c r="E2860" s="165"/>
      <c r="G2860" s="163" t="s">
        <v>14</v>
      </c>
      <c r="H2860" s="164"/>
      <c r="I2860" s="164"/>
      <c r="J2860" s="164"/>
      <c r="K2860" s="165"/>
    </row>
    <row r="2861" spans="1:11" ht="21.75" customHeight="1" x14ac:dyDescent="0.25">
      <c r="A2861" s="69" t="s">
        <v>101</v>
      </c>
      <c r="B2861" s="69" t="s">
        <v>5</v>
      </c>
      <c r="C2861" s="69" t="s">
        <v>100</v>
      </c>
      <c r="D2861" s="69" t="s">
        <v>108</v>
      </c>
      <c r="E2861" s="69" t="s">
        <v>95</v>
      </c>
      <c r="G2861" s="69" t="s">
        <v>101</v>
      </c>
      <c r="H2861" s="69" t="s">
        <v>5</v>
      </c>
      <c r="I2861" s="69" t="s">
        <v>100</v>
      </c>
      <c r="J2861" s="69" t="s">
        <v>108</v>
      </c>
      <c r="K2861" s="69" t="s">
        <v>95</v>
      </c>
    </row>
    <row r="2862" spans="1:11" ht="15.75" thickBot="1" x14ac:dyDescent="0.3">
      <c r="A2862" s="70"/>
      <c r="B2862" s="70"/>
      <c r="C2862" s="70" t="e">
        <f>VLOOKUP(E2845,INVENTORY!$A$2:$N$92,7,FALSE)</f>
        <v>#N/A</v>
      </c>
      <c r="D2862" s="70" t="e">
        <f>VLOOKUP(E2845,INVENTORY!$A$2:$N$92,8,FALSE)</f>
        <v>#N/A</v>
      </c>
      <c r="E2862" s="70" t="e">
        <f>VLOOKUP(E2845,INVENTORY!$A$2:$N$92,9,FALSE)</f>
        <v>#N/A</v>
      </c>
      <c r="G2862" s="70"/>
      <c r="H2862" s="70"/>
      <c r="I2862" s="70" t="e">
        <f>VLOOKUP(K2845,INVENTORY!$A$2:$N$92,7,FALSE)</f>
        <v>#N/A</v>
      </c>
      <c r="J2862" s="70" t="e">
        <f>VLOOKUP(K2845,INVENTORY!$A$2:$N$92,8,FALSE)</f>
        <v>#N/A</v>
      </c>
      <c r="K2862" s="70" t="e">
        <f>VLOOKUP(K2845,INVENTORY!$A$2:$N$92,9,FALSE)</f>
        <v>#N/A</v>
      </c>
    </row>
    <row r="2863" spans="1:11" ht="15.75" thickBot="1" x14ac:dyDescent="0.3">
      <c r="A2863" s="6"/>
      <c r="B2863" s="5"/>
      <c r="C2863" s="5"/>
      <c r="D2863" s="5"/>
      <c r="E2863" s="7"/>
      <c r="G2863" s="6"/>
      <c r="H2863" s="5"/>
      <c r="I2863" s="5"/>
      <c r="J2863" s="5"/>
      <c r="K2863" s="7"/>
    </row>
    <row r="2864" spans="1:11" ht="18" customHeight="1" thickBot="1" x14ac:dyDescent="0.3">
      <c r="A2864" s="6" t="s">
        <v>4</v>
      </c>
      <c r="B2864" s="5"/>
      <c r="C2864" s="166" t="e">
        <f>"Function Code: "&amp;VLOOKUP(E2845,INVENTORY!$A$2:$Q$92,14,FALSE)</f>
        <v>#N/A</v>
      </c>
      <c r="D2864" s="167"/>
      <c r="E2864" s="168"/>
      <c r="G2864" s="6" t="s">
        <v>4</v>
      </c>
      <c r="H2864" s="5"/>
      <c r="I2864" s="166" t="e">
        <f>"Function Code: "&amp;VLOOKUP(K2845,INVENTORY!$A$2:$Q$92,14,FALSE)</f>
        <v>#N/A</v>
      </c>
      <c r="J2864" s="167"/>
      <c r="K2864" s="168"/>
    </row>
    <row r="2865" spans="1:11" ht="15" customHeight="1" thickBot="1" x14ac:dyDescent="0.3">
      <c r="A2865" s="6"/>
      <c r="B2865" s="5"/>
      <c r="C2865" s="169"/>
      <c r="D2865" s="170"/>
      <c r="E2865" s="171"/>
      <c r="G2865" s="6"/>
      <c r="H2865" s="5"/>
      <c r="I2865" s="169"/>
      <c r="J2865" s="170"/>
      <c r="K2865" s="171"/>
    </row>
    <row r="2866" spans="1:11" ht="15" customHeight="1" thickBot="1" x14ac:dyDescent="0.3">
      <c r="A2866" s="6"/>
      <c r="B2866" s="5"/>
      <c r="C2866" s="169" t="e">
        <f>"Cosmetic Code: "&amp;VLOOKUP(E2845,INVENTORY!$A$2:$Q$92,15,FALSE)</f>
        <v>#N/A</v>
      </c>
      <c r="D2866" s="170"/>
      <c r="E2866" s="171"/>
      <c r="G2866" s="6"/>
      <c r="H2866" s="5"/>
      <c r="I2866" s="169" t="e">
        <f>"Cosmetic Code: "&amp;VLOOKUP(K2845,INVENTORY!$A$2:$Q$92,15,FALSE)</f>
        <v>#N/A</v>
      </c>
      <c r="J2866" s="170"/>
      <c r="K2866" s="171"/>
    </row>
    <row r="2867" spans="1:11" ht="15" customHeight="1" x14ac:dyDescent="0.25">
      <c r="A2867" s="6"/>
      <c r="B2867" s="5"/>
      <c r="C2867" s="15"/>
      <c r="D2867" s="16"/>
      <c r="E2867" s="17"/>
      <c r="G2867" s="6"/>
      <c r="H2867" s="5"/>
      <c r="I2867" s="15"/>
      <c r="J2867" s="16"/>
      <c r="K2867" s="17"/>
    </row>
    <row r="2868" spans="1:11" ht="15" customHeight="1" x14ac:dyDescent="0.25">
      <c r="A2868" s="4" t="s">
        <v>3</v>
      </c>
      <c r="B2868" s="14" t="s">
        <v>2</v>
      </c>
      <c r="C2868" s="15"/>
      <c r="D2868" s="16"/>
      <c r="E2868" s="17"/>
      <c r="G2868" s="4" t="s">
        <v>3</v>
      </c>
      <c r="H2868" s="14" t="s">
        <v>2</v>
      </c>
      <c r="I2868" s="15"/>
      <c r="J2868" s="16"/>
      <c r="K2868" s="17"/>
    </row>
    <row r="2869" spans="1:11" ht="15.75" customHeight="1" thickBot="1" x14ac:dyDescent="0.3">
      <c r="A2869" s="12" t="s">
        <v>1</v>
      </c>
      <c r="B2869" s="13" t="s">
        <v>1</v>
      </c>
      <c r="C2869" s="18"/>
      <c r="D2869" s="19"/>
      <c r="E2869" s="20"/>
      <c r="G2869" s="12" t="s">
        <v>1</v>
      </c>
      <c r="H2869" s="13" t="s">
        <v>1</v>
      </c>
      <c r="I2869" s="18"/>
      <c r="J2869" s="19"/>
      <c r="K2869" s="20"/>
    </row>
    <row r="2870" spans="1:11" ht="15.75" thickBot="1" x14ac:dyDescent="0.3">
      <c r="A2870" s="3" t="s">
        <v>0</v>
      </c>
      <c r="B2870" s="2" t="s">
        <v>0</v>
      </c>
      <c r="C2870" s="1"/>
      <c r="D2870" s="172" t="s">
        <v>119</v>
      </c>
      <c r="E2870" s="173"/>
      <c r="G2870" s="3" t="s">
        <v>0</v>
      </c>
      <c r="H2870" s="2" t="s">
        <v>0</v>
      </c>
      <c r="I2870" s="1"/>
      <c r="J2870" s="172" t="s">
        <v>119</v>
      </c>
      <c r="K2870" s="173"/>
    </row>
    <row r="2871" spans="1:11" ht="47.25" customHeight="1" thickBot="1" x14ac:dyDescent="0.3"/>
    <row r="2872" spans="1:11" ht="15" customHeight="1" x14ac:dyDescent="0.25">
      <c r="A2872" s="176" t="s">
        <v>105</v>
      </c>
      <c r="B2872" s="177"/>
      <c r="C2872" s="177"/>
      <c r="D2872" s="177"/>
      <c r="E2872" s="178"/>
      <c r="G2872" s="176" t="s">
        <v>105</v>
      </c>
      <c r="H2872" s="177"/>
      <c r="I2872" s="177"/>
      <c r="J2872" s="177"/>
      <c r="K2872" s="178"/>
    </row>
    <row r="2873" spans="1:11" ht="15.75" customHeight="1" thickBot="1" x14ac:dyDescent="0.3">
      <c r="A2873" s="179"/>
      <c r="B2873" s="180"/>
      <c r="C2873" s="180"/>
      <c r="D2873" s="180"/>
      <c r="E2873" s="181"/>
      <c r="G2873" s="179"/>
      <c r="H2873" s="180"/>
      <c r="I2873" s="180"/>
      <c r="J2873" s="180"/>
      <c r="K2873" s="181"/>
    </row>
    <row r="2874" spans="1:11" ht="15.75" customHeight="1" thickBot="1" x14ac:dyDescent="0.3">
      <c r="A2874" s="11"/>
      <c r="B2874" s="10"/>
      <c r="C2874" s="10"/>
      <c r="D2874" s="33" t="s">
        <v>42</v>
      </c>
      <c r="E2874" s="42">
        <f>'Data-PULLDOWNS'!$B$3*2+E2845</f>
        <v>52</v>
      </c>
      <c r="G2874" s="11"/>
      <c r="H2874" s="10"/>
      <c r="I2874" s="10"/>
      <c r="J2874" s="33" t="s">
        <v>42</v>
      </c>
      <c r="K2874" s="42">
        <f>'Data-PULLDOWNS'!$B$3*3+E2845</f>
        <v>53</v>
      </c>
    </row>
    <row r="2875" spans="1:11" ht="19.5" customHeight="1" x14ac:dyDescent="0.25">
      <c r="A2875" s="34" t="s">
        <v>11</v>
      </c>
      <c r="B2875" s="35" t="s">
        <v>15</v>
      </c>
      <c r="C2875" s="36" t="s">
        <v>12</v>
      </c>
      <c r="D2875" s="37">
        <f ca="1">NOW()</f>
        <v>45945.548046875003</v>
      </c>
      <c r="E2875" s="38"/>
      <c r="G2875" s="34" t="s">
        <v>11</v>
      </c>
      <c r="H2875" s="35" t="s">
        <v>15</v>
      </c>
      <c r="I2875" s="36" t="s">
        <v>12</v>
      </c>
      <c r="J2875" s="37">
        <f ca="1">NOW()</f>
        <v>45945.548046875003</v>
      </c>
      <c r="K2875" s="38"/>
    </row>
    <row r="2876" spans="1:11" ht="15.95" customHeight="1" x14ac:dyDescent="0.25">
      <c r="A2876" s="34" t="s">
        <v>39</v>
      </c>
      <c r="B2876" s="35" t="s">
        <v>103</v>
      </c>
      <c r="C2876" s="39" t="s">
        <v>38</v>
      </c>
      <c r="D2876" s="40" t="e">
        <f>VLOOKUP(E2874,INVENTORY!$A$2:$N$92,10,FALSE)</f>
        <v>#N/A</v>
      </c>
      <c r="E2876" s="38"/>
      <c r="G2876" s="34" t="s">
        <v>39</v>
      </c>
      <c r="H2876" s="35" t="s">
        <v>103</v>
      </c>
      <c r="I2876" s="39" t="s">
        <v>38</v>
      </c>
      <c r="J2876" s="40" t="e">
        <f>VLOOKUP(K2874,INVENTORY!$A$2:$N$92,10,FALSE)</f>
        <v>#N/A</v>
      </c>
      <c r="K2876" s="38"/>
    </row>
    <row r="2877" spans="1:11" ht="15.95" customHeight="1" x14ac:dyDescent="0.25">
      <c r="A2877" s="34" t="str">
        <f>"Make: "</f>
        <v xml:space="preserve">Make: </v>
      </c>
      <c r="B2877" s="35" t="e">
        <f>VLOOKUP(E2874,INVENTORY!$A$2:$N$92,2,FALSE)</f>
        <v>#N/A</v>
      </c>
      <c r="C2877" s="36" t="str">
        <f>"Model: "</f>
        <v xml:space="preserve">Model: </v>
      </c>
      <c r="D2877" s="40" t="e">
        <f>VLOOKUP(E2874,INVENTORY!$A$2:$N$92,3,FALSE)</f>
        <v>#N/A</v>
      </c>
      <c r="E2877" s="38"/>
      <c r="G2877" s="34" t="str">
        <f>"Make: "</f>
        <v xml:space="preserve">Make: </v>
      </c>
      <c r="H2877" s="35" t="e">
        <f>VLOOKUP(K2874,INVENTORY!$A$2:$N$92,2,FALSE)</f>
        <v>#N/A</v>
      </c>
      <c r="I2877" s="36" t="str">
        <f>"Model: "</f>
        <v xml:space="preserve">Model: </v>
      </c>
      <c r="J2877" s="40" t="e">
        <f>VLOOKUP(K2874,INVENTORY!$A$2:$N$92,3,FALSE)</f>
        <v>#N/A</v>
      </c>
      <c r="K2877" s="38"/>
    </row>
    <row r="2878" spans="1:11" ht="15.95" customHeight="1" x14ac:dyDescent="0.25">
      <c r="A2878" s="34" t="str">
        <f>"CPU/Speed: "</f>
        <v xml:space="preserve">CPU/Speed: </v>
      </c>
      <c r="B2878" s="35" t="e">
        <f>VLOOKUP(E2874,INVENTORY!$A$2:$N$92,4,FALSE)&amp;" / "&amp;VLOOKUP(E2874,INVENTORY!$A$2:$N$92,5,FALSE)&amp;"GHz"</f>
        <v>#N/A</v>
      </c>
      <c r="C2878" s="36"/>
      <c r="D2878" s="36" t="str">
        <f>"Memory: "</f>
        <v xml:space="preserve">Memory: </v>
      </c>
      <c r="E2878" s="71" t="e">
        <f>VLOOKUP(E2874,INVENTORY!$A$2:$N$92,6,FALSE)</f>
        <v>#N/A</v>
      </c>
      <c r="G2878" s="34" t="str">
        <f>"CPU/Speed: "</f>
        <v xml:space="preserve">CPU/Speed: </v>
      </c>
      <c r="H2878" s="35" t="e">
        <f>VLOOKUP(K2874,INVENTORY!$A$2:$N$92,4,FALSE)&amp;" / "&amp;VLOOKUP(K2874,INVENTORY!$A$2:$N$92,5,FALSE)&amp;"GHz"</f>
        <v>#N/A</v>
      </c>
      <c r="I2878" s="36"/>
      <c r="J2878" s="36" t="str">
        <f>"Memory: "</f>
        <v xml:space="preserve">Memory: </v>
      </c>
      <c r="K2878" s="71" t="e">
        <f>VLOOKUP(K2874,INVENTORY!$A$2:$N$92,6,FALSE)</f>
        <v>#N/A</v>
      </c>
    </row>
    <row r="2879" spans="1:11" ht="6.95" customHeight="1" x14ac:dyDescent="0.25">
      <c r="A2879" s="6"/>
      <c r="B2879" s="5"/>
      <c r="C2879" s="5"/>
      <c r="D2879" s="5"/>
      <c r="E2879" s="7"/>
      <c r="G2879" s="6"/>
      <c r="H2879" s="5"/>
      <c r="I2879" s="5"/>
      <c r="J2879" s="5"/>
      <c r="K2879" s="7"/>
    </row>
    <row r="2880" spans="1:11" x14ac:dyDescent="0.25">
      <c r="A2880" s="182" t="s">
        <v>10</v>
      </c>
      <c r="B2880" s="183"/>
      <c r="C2880" s="83" t="s">
        <v>1</v>
      </c>
      <c r="D2880" s="83" t="s">
        <v>9</v>
      </c>
      <c r="E2880" s="68" t="s">
        <v>8</v>
      </c>
      <c r="G2880" s="182" t="s">
        <v>10</v>
      </c>
      <c r="H2880" s="183"/>
      <c r="I2880" s="83" t="s">
        <v>1</v>
      </c>
      <c r="J2880" s="83" t="s">
        <v>9</v>
      </c>
      <c r="K2880" s="68" t="s">
        <v>8</v>
      </c>
    </row>
    <row r="2881" spans="1:11" x14ac:dyDescent="0.25">
      <c r="A2881" s="174" t="s">
        <v>96</v>
      </c>
      <c r="B2881" s="175"/>
      <c r="C2881" s="82" t="s">
        <v>13</v>
      </c>
      <c r="D2881" s="9"/>
      <c r="E2881" s="8"/>
      <c r="G2881" s="174" t="s">
        <v>96</v>
      </c>
      <c r="H2881" s="175"/>
      <c r="I2881" s="82" t="s">
        <v>13</v>
      </c>
      <c r="J2881" s="9"/>
      <c r="K2881" s="8"/>
    </row>
    <row r="2882" spans="1:11" x14ac:dyDescent="0.25">
      <c r="A2882" s="174" t="s">
        <v>98</v>
      </c>
      <c r="B2882" s="175"/>
      <c r="C2882" s="82" t="s">
        <v>13</v>
      </c>
      <c r="D2882" s="9"/>
      <c r="E2882" s="8"/>
      <c r="G2882" s="174" t="s">
        <v>98</v>
      </c>
      <c r="H2882" s="175"/>
      <c r="I2882" s="82" t="s">
        <v>13</v>
      </c>
      <c r="J2882" s="9"/>
      <c r="K2882" s="8"/>
    </row>
    <row r="2883" spans="1:11" x14ac:dyDescent="0.25">
      <c r="A2883" s="174" t="s">
        <v>97</v>
      </c>
      <c r="B2883" s="175"/>
      <c r="C2883" s="82" t="s">
        <v>13</v>
      </c>
      <c r="D2883" s="9"/>
      <c r="E2883" s="8"/>
      <c r="G2883" s="174" t="s">
        <v>97</v>
      </c>
      <c r="H2883" s="175"/>
      <c r="I2883" s="82" t="s">
        <v>13</v>
      </c>
      <c r="J2883" s="9"/>
      <c r="K2883" s="8"/>
    </row>
    <row r="2884" spans="1:11" x14ac:dyDescent="0.25">
      <c r="A2884" s="174" t="s">
        <v>7</v>
      </c>
      <c r="B2884" s="175"/>
      <c r="C2884" s="82" t="s">
        <v>13</v>
      </c>
      <c r="D2884" s="9"/>
      <c r="E2884" s="8"/>
      <c r="G2884" s="174" t="s">
        <v>7</v>
      </c>
      <c r="H2884" s="175"/>
      <c r="I2884" s="82" t="s">
        <v>13</v>
      </c>
      <c r="J2884" s="9"/>
      <c r="K2884" s="8"/>
    </row>
    <row r="2885" spans="1:11" x14ac:dyDescent="0.25">
      <c r="A2885" s="174" t="s">
        <v>99</v>
      </c>
      <c r="B2885" s="175"/>
      <c r="C2885" s="82" t="s">
        <v>13</v>
      </c>
      <c r="D2885" s="9"/>
      <c r="E2885" s="8"/>
      <c r="G2885" s="174" t="s">
        <v>99</v>
      </c>
      <c r="H2885" s="175"/>
      <c r="I2885" s="82" t="s">
        <v>13</v>
      </c>
      <c r="J2885" s="9"/>
      <c r="K2885" s="8"/>
    </row>
    <row r="2886" spans="1:11" x14ac:dyDescent="0.25">
      <c r="A2886" s="174" t="s">
        <v>6</v>
      </c>
      <c r="B2886" s="175"/>
      <c r="C2886" s="82" t="s">
        <v>13</v>
      </c>
      <c r="D2886" s="9"/>
      <c r="E2886" s="8"/>
      <c r="G2886" s="174" t="s">
        <v>6</v>
      </c>
      <c r="H2886" s="175"/>
      <c r="I2886" s="82" t="s">
        <v>13</v>
      </c>
      <c r="J2886" s="9"/>
      <c r="K2886" s="8"/>
    </row>
    <row r="2887" spans="1:11" x14ac:dyDescent="0.25">
      <c r="A2887" s="174"/>
      <c r="B2887" s="175"/>
      <c r="C2887" s="82"/>
      <c r="D2887" s="9"/>
      <c r="E2887" s="8"/>
      <c r="G2887" s="174"/>
      <c r="H2887" s="175"/>
      <c r="I2887" s="82"/>
      <c r="J2887" s="9"/>
      <c r="K2887" s="8"/>
    </row>
    <row r="2888" spans="1:11" x14ac:dyDescent="0.25">
      <c r="A2888" s="174"/>
      <c r="B2888" s="175"/>
      <c r="C2888" s="82"/>
      <c r="D2888" s="9"/>
      <c r="E2888" s="8"/>
      <c r="G2888" s="174"/>
      <c r="H2888" s="175"/>
      <c r="I2888" s="82"/>
      <c r="J2888" s="9"/>
      <c r="K2888" s="8"/>
    </row>
    <row r="2889" spans="1:11" ht="15.75" thickBot="1" x14ac:dyDescent="0.3">
      <c r="A2889" s="163" t="s">
        <v>14</v>
      </c>
      <c r="B2889" s="164"/>
      <c r="C2889" s="164"/>
      <c r="D2889" s="164"/>
      <c r="E2889" s="165"/>
      <c r="G2889" s="163" t="s">
        <v>14</v>
      </c>
      <c r="H2889" s="164"/>
      <c r="I2889" s="164"/>
      <c r="J2889" s="164"/>
      <c r="K2889" s="165"/>
    </row>
    <row r="2890" spans="1:11" ht="21.75" customHeight="1" x14ac:dyDescent="0.25">
      <c r="A2890" s="69" t="s">
        <v>101</v>
      </c>
      <c r="B2890" s="69" t="s">
        <v>5</v>
      </c>
      <c r="C2890" s="69" t="s">
        <v>100</v>
      </c>
      <c r="D2890" s="69" t="s">
        <v>108</v>
      </c>
      <c r="E2890" s="69" t="s">
        <v>95</v>
      </c>
      <c r="G2890" s="69" t="s">
        <v>101</v>
      </c>
      <c r="H2890" s="69" t="s">
        <v>5</v>
      </c>
      <c r="I2890" s="69" t="s">
        <v>100</v>
      </c>
      <c r="J2890" s="69" t="s">
        <v>108</v>
      </c>
      <c r="K2890" s="69" t="s">
        <v>95</v>
      </c>
    </row>
    <row r="2891" spans="1:11" ht="15.75" thickBot="1" x14ac:dyDescent="0.3">
      <c r="A2891" s="70"/>
      <c r="B2891" s="70"/>
      <c r="C2891" s="70" t="e">
        <f>VLOOKUP(E2874,INVENTORY!$A$2:$N$92,7,FALSE)</f>
        <v>#N/A</v>
      </c>
      <c r="D2891" s="70" t="e">
        <f>VLOOKUP(E2874,INVENTORY!$A$2:$N$92,8,FALSE)</f>
        <v>#N/A</v>
      </c>
      <c r="E2891" s="70" t="e">
        <f>VLOOKUP(E2874,INVENTORY!$A$2:$N$92,9,FALSE)</f>
        <v>#N/A</v>
      </c>
      <c r="G2891" s="70"/>
      <c r="H2891" s="70"/>
      <c r="I2891" s="70" t="e">
        <f>VLOOKUP(K2874,INVENTORY!$A$2:$N$92,7,FALSE)</f>
        <v>#N/A</v>
      </c>
      <c r="J2891" s="70" t="e">
        <f>VLOOKUP(K2874,INVENTORY!$A$2:$N$92,8,FALSE)</f>
        <v>#N/A</v>
      </c>
      <c r="K2891" s="70" t="e">
        <f>VLOOKUP(K2874,INVENTORY!$A$2:$N$92,9,FALSE)</f>
        <v>#N/A</v>
      </c>
    </row>
    <row r="2892" spans="1:11" ht="15.75" thickBot="1" x14ac:dyDescent="0.3">
      <c r="A2892" s="6"/>
      <c r="B2892" s="5"/>
      <c r="C2892" s="5"/>
      <c r="D2892" s="5"/>
      <c r="E2892" s="7"/>
      <c r="G2892" s="6"/>
      <c r="H2892" s="5"/>
      <c r="I2892" s="5"/>
      <c r="J2892" s="5"/>
      <c r="K2892" s="7"/>
    </row>
    <row r="2893" spans="1:11" ht="18" customHeight="1" thickBot="1" x14ac:dyDescent="0.3">
      <c r="A2893" s="6" t="s">
        <v>4</v>
      </c>
      <c r="B2893" s="5"/>
      <c r="C2893" s="166" t="e">
        <f>"Function Code: "&amp;VLOOKUP(E2874,INVENTORY!$A$2:$Q$92,14,FALSE)</f>
        <v>#N/A</v>
      </c>
      <c r="D2893" s="167"/>
      <c r="E2893" s="168"/>
      <c r="G2893" s="6" t="s">
        <v>4</v>
      </c>
      <c r="H2893" s="5"/>
      <c r="I2893" s="166" t="e">
        <f>"Function Code: "&amp;VLOOKUP(K2874,INVENTORY!$A$2:$Q$92,14,FALSE)</f>
        <v>#N/A</v>
      </c>
      <c r="J2893" s="167"/>
      <c r="K2893" s="168"/>
    </row>
    <row r="2894" spans="1:11" ht="15" customHeight="1" thickBot="1" x14ac:dyDescent="0.3">
      <c r="A2894" s="6"/>
      <c r="B2894" s="5"/>
      <c r="C2894" s="169"/>
      <c r="D2894" s="170"/>
      <c r="E2894" s="171"/>
      <c r="G2894" s="6"/>
      <c r="H2894" s="5"/>
      <c r="I2894" s="169"/>
      <c r="J2894" s="170"/>
      <c r="K2894" s="171"/>
    </row>
    <row r="2895" spans="1:11" ht="15" customHeight="1" thickBot="1" x14ac:dyDescent="0.3">
      <c r="A2895" s="6"/>
      <c r="B2895" s="5"/>
      <c r="C2895" s="169" t="e">
        <f>"Cosmetic Code: "&amp;VLOOKUP(E2874,INVENTORY!$A$2:$Q$92,15,FALSE)</f>
        <v>#N/A</v>
      </c>
      <c r="D2895" s="170"/>
      <c r="E2895" s="171"/>
      <c r="G2895" s="6"/>
      <c r="H2895" s="5"/>
      <c r="I2895" s="169" t="e">
        <f>"Cosmetic Code: "&amp;VLOOKUP(K2874,INVENTORY!$A$2:$Q$92,15,FALSE)</f>
        <v>#N/A</v>
      </c>
      <c r="J2895" s="170"/>
      <c r="K2895" s="171"/>
    </row>
    <row r="2896" spans="1:11" ht="15" customHeight="1" x14ac:dyDescent="0.25">
      <c r="A2896" s="6"/>
      <c r="B2896" s="5"/>
      <c r="C2896" s="15"/>
      <c r="D2896" s="16"/>
      <c r="E2896" s="17"/>
      <c r="G2896" s="6"/>
      <c r="H2896" s="5"/>
      <c r="I2896" s="15"/>
      <c r="J2896" s="16"/>
      <c r="K2896" s="17"/>
    </row>
    <row r="2897" spans="1:11" ht="15" customHeight="1" x14ac:dyDescent="0.25">
      <c r="A2897" s="4" t="s">
        <v>3</v>
      </c>
      <c r="B2897" s="14" t="s">
        <v>2</v>
      </c>
      <c r="C2897" s="15"/>
      <c r="D2897" s="16"/>
      <c r="E2897" s="17"/>
      <c r="G2897" s="4" t="s">
        <v>3</v>
      </c>
      <c r="H2897" s="14" t="s">
        <v>2</v>
      </c>
      <c r="I2897" s="15"/>
      <c r="J2897" s="16"/>
      <c r="K2897" s="17"/>
    </row>
    <row r="2898" spans="1:11" ht="15.75" customHeight="1" thickBot="1" x14ac:dyDescent="0.3">
      <c r="A2898" s="12" t="s">
        <v>1</v>
      </c>
      <c r="B2898" s="13" t="s">
        <v>1</v>
      </c>
      <c r="C2898" s="18"/>
      <c r="D2898" s="19"/>
      <c r="E2898" s="20"/>
      <c r="G2898" s="12" t="s">
        <v>1</v>
      </c>
      <c r="H2898" s="13" t="s">
        <v>1</v>
      </c>
      <c r="I2898" s="18"/>
      <c r="J2898" s="19"/>
      <c r="K2898" s="20"/>
    </row>
    <row r="2899" spans="1:11" ht="15.75" thickBot="1" x14ac:dyDescent="0.3">
      <c r="A2899" s="3" t="s">
        <v>0</v>
      </c>
      <c r="B2899" s="2" t="s">
        <v>0</v>
      </c>
      <c r="C2899" s="1"/>
      <c r="D2899" s="172" t="s">
        <v>119</v>
      </c>
      <c r="E2899" s="173"/>
      <c r="G2899" s="3" t="s">
        <v>0</v>
      </c>
      <c r="H2899" s="2" t="s">
        <v>0</v>
      </c>
      <c r="I2899" s="1"/>
      <c r="J2899" s="172" t="s">
        <v>119</v>
      </c>
      <c r="K2899" s="173"/>
    </row>
  </sheetData>
  <mergeCells count="3000">
    <mergeCell ref="C2894:E2894"/>
    <mergeCell ref="I2894:K2894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  <mergeCell ref="A2880:B2880"/>
    <mergeCell ref="G2880:H2880"/>
    <mergeCell ref="A2881:B2881"/>
    <mergeCell ref="G2881:H288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G75:H75"/>
    <mergeCell ref="A76:E76"/>
    <mergeCell ref="G76:K76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A126:B126"/>
    <mergeCell ref="G126:H126"/>
    <mergeCell ref="A127:B127"/>
    <mergeCell ref="G127:H127"/>
    <mergeCell ref="A128:B128"/>
    <mergeCell ref="G128:H128"/>
    <mergeCell ref="G30:K31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A75:B75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46:E147"/>
    <mergeCell ref="G146:K147"/>
    <mergeCell ref="A154:B154"/>
    <mergeCell ref="G154:H154"/>
    <mergeCell ref="A155:B155"/>
    <mergeCell ref="G155:H155"/>
    <mergeCell ref="A156:B156"/>
    <mergeCell ref="G156:H156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17:E118"/>
    <mergeCell ref="G117:K118"/>
    <mergeCell ref="A125:B125"/>
    <mergeCell ref="G125:H125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63:E163"/>
    <mergeCell ref="G163:K163"/>
    <mergeCell ref="C167:E167"/>
    <mergeCell ref="I167:K167"/>
    <mergeCell ref="C168:E168"/>
    <mergeCell ref="I168:K168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187:B187"/>
    <mergeCell ref="G187:H187"/>
    <mergeCell ref="A188:B188"/>
    <mergeCell ref="G188:H188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216:B216"/>
    <mergeCell ref="G216:H216"/>
    <mergeCell ref="A217:B217"/>
    <mergeCell ref="G217:H217"/>
    <mergeCell ref="A204:E205"/>
    <mergeCell ref="G204:K20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189:B189"/>
    <mergeCell ref="G189:H189"/>
    <mergeCell ref="A218:B218"/>
    <mergeCell ref="G218:H218"/>
    <mergeCell ref="A219:B219"/>
    <mergeCell ref="G219:H219"/>
    <mergeCell ref="A220:B220"/>
    <mergeCell ref="G220:H220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233:E234"/>
    <mergeCell ref="G233:K234"/>
    <mergeCell ref="A241:B241"/>
    <mergeCell ref="G241:H241"/>
    <mergeCell ref="A243:B243"/>
    <mergeCell ref="G243:H243"/>
    <mergeCell ref="A244:B244"/>
    <mergeCell ref="G244:H244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62:E263"/>
    <mergeCell ref="G262:K263"/>
    <mergeCell ref="A270:B270"/>
    <mergeCell ref="G270:H270"/>
    <mergeCell ref="A250:E250"/>
    <mergeCell ref="G250:K25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42:B242"/>
    <mergeCell ref="G242:H242"/>
    <mergeCell ref="A271:B271"/>
    <mergeCell ref="G271:H271"/>
    <mergeCell ref="A272:B272"/>
    <mergeCell ref="G272:H272"/>
    <mergeCell ref="A273:B273"/>
    <mergeCell ref="G273:H273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79:E279"/>
    <mergeCell ref="G279:K279"/>
    <mergeCell ref="C283:E283"/>
    <mergeCell ref="I283:K283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308:E308"/>
    <mergeCell ref="G308:K308"/>
    <mergeCell ref="C312:E312"/>
    <mergeCell ref="I312:K312"/>
    <mergeCell ref="A303:B303"/>
    <mergeCell ref="G303:H303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C284:E284"/>
    <mergeCell ref="I284:K284"/>
    <mergeCell ref="C313:E313"/>
    <mergeCell ref="I313:K313"/>
    <mergeCell ref="C314:E314"/>
    <mergeCell ref="I314:K314"/>
    <mergeCell ref="D318:E318"/>
    <mergeCell ref="J318:K318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332:B332"/>
    <mergeCell ref="G332:H332"/>
    <mergeCell ref="A333:B333"/>
    <mergeCell ref="G333:H333"/>
    <mergeCell ref="A334:B334"/>
    <mergeCell ref="G334:H334"/>
    <mergeCell ref="A335:B335"/>
    <mergeCell ref="G335:H335"/>
    <mergeCell ref="A336:B336"/>
    <mergeCell ref="G336:H336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49:E350"/>
    <mergeCell ref="G349:K350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22:E1423"/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7"/>
  <sheetViews>
    <sheetView view="pageBreakPreview" zoomScale="85" zoomScaleNormal="85" zoomScaleSheetLayoutView="85" workbookViewId="0">
      <selection activeCell="K7" sqref="K7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6" t="s">
        <v>105</v>
      </c>
      <c r="B1" s="177"/>
      <c r="C1" s="177"/>
      <c r="D1" s="177"/>
      <c r="E1" s="178"/>
      <c r="G1" s="176" t="s">
        <v>105</v>
      </c>
      <c r="H1" s="177"/>
      <c r="I1" s="177"/>
      <c r="J1" s="177"/>
      <c r="K1" s="178"/>
    </row>
    <row r="2" spans="1:11" ht="15.75" customHeight="1" thickBot="1" x14ac:dyDescent="0.3">
      <c r="A2" s="179"/>
      <c r="B2" s="180"/>
      <c r="C2" s="180"/>
      <c r="D2" s="180"/>
      <c r="E2" s="181"/>
      <c r="G2" s="179"/>
      <c r="H2" s="180"/>
      <c r="I2" s="180"/>
      <c r="J2" s="180"/>
      <c r="K2" s="181"/>
    </row>
    <row r="3" spans="1:11" ht="15.75" customHeight="1" thickBot="1" x14ac:dyDescent="0.3">
      <c r="A3" s="11"/>
      <c r="B3" s="10"/>
      <c r="C3" s="10"/>
      <c r="D3" s="33" t="s">
        <v>42</v>
      </c>
      <c r="E3" s="42"/>
      <c r="G3" s="11"/>
      <c r="H3" s="10"/>
      <c r="I3" s="10"/>
      <c r="J3" s="33" t="s">
        <v>42</v>
      </c>
      <c r="K3" s="42"/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/>
      <c r="E4" s="38"/>
      <c r="G4" s="34" t="s">
        <v>11</v>
      </c>
      <c r="H4" s="35" t="s">
        <v>15</v>
      </c>
      <c r="I4" s="36" t="s">
        <v>12</v>
      </c>
      <c r="J4" s="37"/>
      <c r="K4" s="38"/>
    </row>
    <row r="5" spans="1:11" ht="15.95" customHeight="1" x14ac:dyDescent="0.25">
      <c r="A5" s="34" t="s">
        <v>39</v>
      </c>
      <c r="B5" s="35"/>
      <c r="C5" s="39" t="s">
        <v>38</v>
      </c>
      <c r="D5" s="40"/>
      <c r="E5" s="38"/>
      <c r="G5" s="34" t="s">
        <v>39</v>
      </c>
      <c r="H5" s="35"/>
      <c r="I5" s="39" t="s">
        <v>38</v>
      </c>
      <c r="J5" s="40"/>
      <c r="K5" s="38"/>
    </row>
    <row r="6" spans="1:11" ht="15.95" customHeight="1" x14ac:dyDescent="0.25">
      <c r="A6" s="34" t="str">
        <f>"Make: "</f>
        <v xml:space="preserve">Make: </v>
      </c>
      <c r="B6" s="35"/>
      <c r="C6" s="36" t="str">
        <f>"Model: "</f>
        <v xml:space="preserve">Model: </v>
      </c>
      <c r="D6" s="40"/>
      <c r="E6" s="38"/>
      <c r="G6" s="34" t="str">
        <f>"Make: "</f>
        <v xml:space="preserve">Make: </v>
      </c>
      <c r="H6" s="35"/>
      <c r="I6" s="36" t="str">
        <f>"Model: "</f>
        <v xml:space="preserve">Model: </v>
      </c>
      <c r="J6" s="40"/>
      <c r="K6" s="38"/>
    </row>
    <row r="7" spans="1:11" ht="15.95" customHeight="1" x14ac:dyDescent="0.25">
      <c r="A7" s="34" t="str">
        <f>"CPU/Speed: "</f>
        <v xml:space="preserve">CPU/Speed: </v>
      </c>
      <c r="B7" s="35"/>
      <c r="C7" s="36"/>
      <c r="D7" s="36" t="str">
        <f>"Memory: "</f>
        <v xml:space="preserve">Memory: </v>
      </c>
      <c r="E7" s="41"/>
      <c r="G7" s="34" t="str">
        <f>"CPU/Speed: "</f>
        <v xml:space="preserve">CPU/Speed: </v>
      </c>
      <c r="H7" s="35"/>
      <c r="I7" s="36"/>
      <c r="J7" s="36" t="str">
        <f>"Memory: "</f>
        <v xml:space="preserve">Memory: </v>
      </c>
      <c r="K7" s="71"/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2" t="s">
        <v>10</v>
      </c>
      <c r="B9" s="183"/>
      <c r="C9" s="73" t="s">
        <v>1</v>
      </c>
      <c r="D9" s="73" t="s">
        <v>9</v>
      </c>
      <c r="E9" s="68" t="s">
        <v>8</v>
      </c>
      <c r="G9" s="182" t="s">
        <v>10</v>
      </c>
      <c r="H9" s="183"/>
      <c r="I9" s="73" t="s">
        <v>1</v>
      </c>
      <c r="J9" s="73" t="s">
        <v>9</v>
      </c>
      <c r="K9" s="68" t="s">
        <v>8</v>
      </c>
    </row>
    <row r="10" spans="1:11" x14ac:dyDescent="0.25">
      <c r="A10" s="174" t="s">
        <v>96</v>
      </c>
      <c r="B10" s="175"/>
      <c r="C10" s="72" t="s">
        <v>13</v>
      </c>
      <c r="D10" s="9"/>
      <c r="E10" s="8"/>
      <c r="G10" s="174" t="s">
        <v>96</v>
      </c>
      <c r="H10" s="175"/>
      <c r="I10" s="72" t="s">
        <v>13</v>
      </c>
      <c r="J10" s="9"/>
      <c r="K10" s="8"/>
    </row>
    <row r="11" spans="1:11" x14ac:dyDescent="0.25">
      <c r="A11" s="174" t="s">
        <v>98</v>
      </c>
      <c r="B11" s="175"/>
      <c r="C11" s="72" t="s">
        <v>13</v>
      </c>
      <c r="D11" s="9"/>
      <c r="E11" s="8"/>
      <c r="G11" s="174" t="s">
        <v>98</v>
      </c>
      <c r="H11" s="175"/>
      <c r="I11" s="72" t="s">
        <v>13</v>
      </c>
      <c r="J11" s="9"/>
      <c r="K11" s="8"/>
    </row>
    <row r="12" spans="1:11" x14ac:dyDescent="0.25">
      <c r="A12" s="174" t="s">
        <v>97</v>
      </c>
      <c r="B12" s="175"/>
      <c r="C12" s="72" t="s">
        <v>13</v>
      </c>
      <c r="D12" s="9"/>
      <c r="E12" s="8"/>
      <c r="G12" s="174" t="s">
        <v>97</v>
      </c>
      <c r="H12" s="175"/>
      <c r="I12" s="72" t="s">
        <v>13</v>
      </c>
      <c r="J12" s="9"/>
      <c r="K12" s="8"/>
    </row>
    <row r="13" spans="1:11" x14ac:dyDescent="0.25">
      <c r="A13" s="174" t="s">
        <v>7</v>
      </c>
      <c r="B13" s="175"/>
      <c r="C13" s="72" t="s">
        <v>13</v>
      </c>
      <c r="D13" s="9"/>
      <c r="E13" s="8"/>
      <c r="G13" s="174" t="s">
        <v>7</v>
      </c>
      <c r="H13" s="175"/>
      <c r="I13" s="72" t="s">
        <v>13</v>
      </c>
      <c r="J13" s="9"/>
      <c r="K13" s="8"/>
    </row>
    <row r="14" spans="1:11" x14ac:dyDescent="0.25">
      <c r="A14" s="174" t="s">
        <v>99</v>
      </c>
      <c r="B14" s="175"/>
      <c r="C14" s="72" t="s">
        <v>13</v>
      </c>
      <c r="D14" s="9"/>
      <c r="E14" s="8"/>
      <c r="G14" s="174" t="s">
        <v>99</v>
      </c>
      <c r="H14" s="175"/>
      <c r="I14" s="72" t="s">
        <v>13</v>
      </c>
      <c r="J14" s="9"/>
      <c r="K14" s="8"/>
    </row>
    <row r="15" spans="1:11" x14ac:dyDescent="0.25">
      <c r="A15" s="174" t="s">
        <v>6</v>
      </c>
      <c r="B15" s="175"/>
      <c r="C15" s="72" t="s">
        <v>13</v>
      </c>
      <c r="D15" s="9"/>
      <c r="E15" s="8"/>
      <c r="G15" s="174" t="s">
        <v>6</v>
      </c>
      <c r="H15" s="175"/>
      <c r="I15" s="72" t="s">
        <v>13</v>
      </c>
      <c r="J15" s="9"/>
      <c r="K15" s="8"/>
    </row>
    <row r="16" spans="1:11" x14ac:dyDescent="0.25">
      <c r="A16" s="174"/>
      <c r="B16" s="175"/>
      <c r="C16" s="72"/>
      <c r="D16" s="9"/>
      <c r="E16" s="8"/>
      <c r="G16" s="174"/>
      <c r="H16" s="175"/>
      <c r="I16" s="72"/>
      <c r="J16" s="9"/>
      <c r="K16" s="8"/>
    </row>
    <row r="17" spans="1:11" x14ac:dyDescent="0.25">
      <c r="A17" s="174"/>
      <c r="B17" s="175"/>
      <c r="C17" s="72"/>
      <c r="D17" s="9"/>
      <c r="E17" s="8"/>
      <c r="G17" s="174"/>
      <c r="H17" s="175"/>
      <c r="I17" s="72"/>
      <c r="J17" s="9"/>
      <c r="K17" s="8"/>
    </row>
    <row r="18" spans="1:11" ht="15.75" thickBot="1" x14ac:dyDescent="0.3">
      <c r="A18" s="163" t="s">
        <v>14</v>
      </c>
      <c r="B18" s="164"/>
      <c r="C18" s="164"/>
      <c r="D18" s="164"/>
      <c r="E18" s="165"/>
      <c r="G18" s="163" t="s">
        <v>14</v>
      </c>
      <c r="H18" s="164"/>
      <c r="I18" s="164"/>
      <c r="J18" s="164"/>
      <c r="K18" s="165"/>
    </row>
    <row r="19" spans="1:11" ht="21.75" customHeight="1" x14ac:dyDescent="0.25">
      <c r="A19" s="69" t="s">
        <v>101</v>
      </c>
      <c r="B19" s="69" t="s">
        <v>5</v>
      </c>
      <c r="C19" s="69" t="s">
        <v>100</v>
      </c>
      <c r="D19" s="69" t="s">
        <v>102</v>
      </c>
      <c r="E19" s="69" t="s">
        <v>95</v>
      </c>
      <c r="G19" s="69" t="s">
        <v>101</v>
      </c>
      <c r="H19" s="69" t="s">
        <v>5</v>
      </c>
      <c r="I19" s="69" t="s">
        <v>100</v>
      </c>
      <c r="J19" s="69" t="s">
        <v>102</v>
      </c>
      <c r="K19" s="69" t="s">
        <v>95</v>
      </c>
    </row>
    <row r="20" spans="1:11" ht="15.75" thickBot="1" x14ac:dyDescent="0.3">
      <c r="A20" s="70"/>
      <c r="B20" s="70"/>
      <c r="C20" s="70"/>
      <c r="D20" s="70"/>
      <c r="E20" s="70"/>
      <c r="G20" s="70"/>
      <c r="H20" s="70"/>
      <c r="I20" s="70"/>
      <c r="J20" s="70"/>
      <c r="K20" s="70"/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66" t="s">
        <v>107</v>
      </c>
      <c r="D22" s="167"/>
      <c r="E22" s="168"/>
      <c r="G22" s="6" t="s">
        <v>4</v>
      </c>
      <c r="H22" s="5"/>
      <c r="I22" s="166" t="s">
        <v>107</v>
      </c>
      <c r="J22" s="167"/>
      <c r="K22" s="168"/>
    </row>
    <row r="23" spans="1:11" ht="15" customHeight="1" thickBot="1" x14ac:dyDescent="0.3">
      <c r="A23" s="6"/>
      <c r="B23" s="5"/>
      <c r="C23" s="169"/>
      <c r="D23" s="170"/>
      <c r="E23" s="171"/>
      <c r="G23" s="6"/>
      <c r="H23" s="5"/>
      <c r="I23" s="169"/>
      <c r="J23" s="170"/>
      <c r="K23" s="171"/>
    </row>
    <row r="24" spans="1:11" ht="15" customHeight="1" thickBot="1" x14ac:dyDescent="0.3">
      <c r="A24" s="6"/>
      <c r="B24" s="5"/>
      <c r="C24" s="169" t="s">
        <v>106</v>
      </c>
      <c r="D24" s="170"/>
      <c r="E24" s="171"/>
      <c r="G24" s="6"/>
      <c r="H24" s="5"/>
      <c r="I24" s="169" t="s">
        <v>106</v>
      </c>
      <c r="J24" s="170"/>
      <c r="K24" s="171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72" t="s">
        <v>104</v>
      </c>
      <c r="E28" s="173"/>
      <c r="G28" s="3" t="s">
        <v>0</v>
      </c>
      <c r="H28" s="2" t="s">
        <v>0</v>
      </c>
      <c r="I28" s="1"/>
      <c r="J28" s="172" t="s">
        <v>104</v>
      </c>
      <c r="K28" s="173"/>
    </row>
    <row r="29" spans="1:11" ht="47.25" customHeight="1" thickBot="1" x14ac:dyDescent="0.3"/>
    <row r="30" spans="1:11" ht="15" customHeight="1" x14ac:dyDescent="0.25">
      <c r="A30" s="176" t="s">
        <v>105</v>
      </c>
      <c r="B30" s="177"/>
      <c r="C30" s="177"/>
      <c r="D30" s="177"/>
      <c r="E30" s="178"/>
      <c r="G30" s="176" t="s">
        <v>105</v>
      </c>
      <c r="H30" s="177"/>
      <c r="I30" s="177"/>
      <c r="J30" s="177"/>
      <c r="K30" s="178"/>
    </row>
    <row r="31" spans="1:11" ht="15.75" customHeight="1" thickBot="1" x14ac:dyDescent="0.3">
      <c r="A31" s="179"/>
      <c r="B31" s="180"/>
      <c r="C31" s="180"/>
      <c r="D31" s="180"/>
      <c r="E31" s="181"/>
      <c r="G31" s="179"/>
      <c r="H31" s="180"/>
      <c r="I31" s="180"/>
      <c r="J31" s="180"/>
      <c r="K31" s="181"/>
    </row>
    <row r="32" spans="1:11" ht="15.75" customHeight="1" thickBot="1" x14ac:dyDescent="0.3">
      <c r="A32" s="11"/>
      <c r="B32" s="10"/>
      <c r="C32" s="10"/>
      <c r="D32" s="33" t="s">
        <v>42</v>
      </c>
      <c r="E32" s="42"/>
      <c r="G32" s="11"/>
      <c r="H32" s="10"/>
      <c r="I32" s="10"/>
      <c r="J32" s="33" t="s">
        <v>42</v>
      </c>
      <c r="K32" s="42"/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/>
      <c r="E33" s="38"/>
      <c r="G33" s="34" t="s">
        <v>11</v>
      </c>
      <c r="H33" s="35" t="s">
        <v>15</v>
      </c>
      <c r="I33" s="36" t="s">
        <v>12</v>
      </c>
      <c r="J33" s="37"/>
      <c r="K33" s="38"/>
    </row>
    <row r="34" spans="1:11" ht="15.95" customHeight="1" x14ac:dyDescent="0.25">
      <c r="A34" s="34" t="s">
        <v>39</v>
      </c>
      <c r="B34" s="35"/>
      <c r="C34" s="39" t="s">
        <v>38</v>
      </c>
      <c r="D34" s="40"/>
      <c r="E34" s="38"/>
      <c r="G34" s="34" t="s">
        <v>39</v>
      </c>
      <c r="H34" s="35"/>
      <c r="I34" s="39" t="s">
        <v>38</v>
      </c>
      <c r="J34" s="40"/>
      <c r="K34" s="38"/>
    </row>
    <row r="35" spans="1:11" ht="15.95" customHeight="1" x14ac:dyDescent="0.25">
      <c r="A35" s="34" t="str">
        <f>"Make: "</f>
        <v xml:space="preserve">Make: </v>
      </c>
      <c r="B35" s="35"/>
      <c r="C35" s="36" t="str">
        <f>"Model: "</f>
        <v xml:space="preserve">Model: </v>
      </c>
      <c r="D35" s="40"/>
      <c r="E35" s="38"/>
      <c r="G35" s="34" t="str">
        <f>"Make: "</f>
        <v xml:space="preserve">Make: </v>
      </c>
      <c r="H35" s="35"/>
      <c r="I35" s="36" t="str">
        <f>"Model: "</f>
        <v xml:space="preserve">Model: </v>
      </c>
      <c r="J35" s="40"/>
      <c r="K35" s="38"/>
    </row>
    <row r="36" spans="1:11" ht="15.95" customHeight="1" x14ac:dyDescent="0.25">
      <c r="A36" s="34" t="str">
        <f>"CPU/Speed: "</f>
        <v xml:space="preserve">CPU/Speed: </v>
      </c>
      <c r="B36" s="35"/>
      <c r="C36" s="36"/>
      <c r="D36" s="36" t="str">
        <f>"Memory: "</f>
        <v xml:space="preserve">Memory: </v>
      </c>
      <c r="E36" s="71"/>
      <c r="G36" s="34" t="str">
        <f>"CPU/Speed: "</f>
        <v xml:space="preserve">CPU/Speed: </v>
      </c>
      <c r="H36" s="35"/>
      <c r="I36" s="36"/>
      <c r="J36" s="36" t="str">
        <f>"Memory: "</f>
        <v xml:space="preserve">Memory: </v>
      </c>
      <c r="K36" s="71"/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2" t="s">
        <v>10</v>
      </c>
      <c r="B38" s="183"/>
      <c r="C38" s="73" t="s">
        <v>1</v>
      </c>
      <c r="D38" s="73" t="s">
        <v>9</v>
      </c>
      <c r="E38" s="68" t="s">
        <v>8</v>
      </c>
      <c r="G38" s="182" t="s">
        <v>10</v>
      </c>
      <c r="H38" s="183"/>
      <c r="I38" s="73" t="s">
        <v>1</v>
      </c>
      <c r="J38" s="73" t="s">
        <v>9</v>
      </c>
      <c r="K38" s="68" t="s">
        <v>8</v>
      </c>
    </row>
    <row r="39" spans="1:11" x14ac:dyDescent="0.25">
      <c r="A39" s="174" t="s">
        <v>96</v>
      </c>
      <c r="B39" s="175"/>
      <c r="C39" s="72" t="s">
        <v>13</v>
      </c>
      <c r="D39" s="9"/>
      <c r="E39" s="8"/>
      <c r="G39" s="174" t="s">
        <v>96</v>
      </c>
      <c r="H39" s="175"/>
      <c r="I39" s="72" t="s">
        <v>13</v>
      </c>
      <c r="J39" s="9"/>
      <c r="K39" s="8"/>
    </row>
    <row r="40" spans="1:11" x14ac:dyDescent="0.25">
      <c r="A40" s="174" t="s">
        <v>98</v>
      </c>
      <c r="B40" s="175"/>
      <c r="C40" s="72" t="s">
        <v>13</v>
      </c>
      <c r="D40" s="9"/>
      <c r="E40" s="8"/>
      <c r="G40" s="174" t="s">
        <v>98</v>
      </c>
      <c r="H40" s="175"/>
      <c r="I40" s="72" t="s">
        <v>13</v>
      </c>
      <c r="J40" s="9"/>
      <c r="K40" s="8"/>
    </row>
    <row r="41" spans="1:11" x14ac:dyDescent="0.25">
      <c r="A41" s="174" t="s">
        <v>97</v>
      </c>
      <c r="B41" s="175"/>
      <c r="C41" s="72" t="s">
        <v>13</v>
      </c>
      <c r="D41" s="9"/>
      <c r="E41" s="8"/>
      <c r="G41" s="174" t="s">
        <v>97</v>
      </c>
      <c r="H41" s="175"/>
      <c r="I41" s="72" t="s">
        <v>13</v>
      </c>
      <c r="J41" s="9"/>
      <c r="K41" s="8"/>
    </row>
    <row r="42" spans="1:11" x14ac:dyDescent="0.25">
      <c r="A42" s="174" t="s">
        <v>7</v>
      </c>
      <c r="B42" s="175"/>
      <c r="C42" s="72" t="s">
        <v>13</v>
      </c>
      <c r="D42" s="9"/>
      <c r="E42" s="8"/>
      <c r="G42" s="174" t="s">
        <v>7</v>
      </c>
      <c r="H42" s="175"/>
      <c r="I42" s="72" t="s">
        <v>13</v>
      </c>
      <c r="J42" s="9"/>
      <c r="K42" s="8"/>
    </row>
    <row r="43" spans="1:11" x14ac:dyDescent="0.25">
      <c r="A43" s="174" t="s">
        <v>99</v>
      </c>
      <c r="B43" s="175"/>
      <c r="C43" s="72" t="s">
        <v>13</v>
      </c>
      <c r="D43" s="9"/>
      <c r="E43" s="8"/>
      <c r="G43" s="174" t="s">
        <v>99</v>
      </c>
      <c r="H43" s="175"/>
      <c r="I43" s="72" t="s">
        <v>13</v>
      </c>
      <c r="J43" s="9"/>
      <c r="K43" s="8"/>
    </row>
    <row r="44" spans="1:11" x14ac:dyDescent="0.25">
      <c r="A44" s="174" t="s">
        <v>6</v>
      </c>
      <c r="B44" s="175"/>
      <c r="C44" s="72" t="s">
        <v>13</v>
      </c>
      <c r="D44" s="9"/>
      <c r="E44" s="8"/>
      <c r="G44" s="174" t="s">
        <v>6</v>
      </c>
      <c r="H44" s="175"/>
      <c r="I44" s="72" t="s">
        <v>13</v>
      </c>
      <c r="J44" s="9"/>
      <c r="K44" s="8"/>
    </row>
    <row r="45" spans="1:11" x14ac:dyDescent="0.25">
      <c r="A45" s="174"/>
      <c r="B45" s="175"/>
      <c r="C45" s="72"/>
      <c r="D45" s="9"/>
      <c r="E45" s="8"/>
      <c r="G45" s="174"/>
      <c r="H45" s="175"/>
      <c r="I45" s="72"/>
      <c r="J45" s="9"/>
      <c r="K45" s="8"/>
    </row>
    <row r="46" spans="1:11" x14ac:dyDescent="0.25">
      <c r="A46" s="174"/>
      <c r="B46" s="175"/>
      <c r="C46" s="72"/>
      <c r="D46" s="9"/>
      <c r="E46" s="8"/>
      <c r="G46" s="174"/>
      <c r="H46" s="175"/>
      <c r="I46" s="72"/>
      <c r="J46" s="9"/>
      <c r="K46" s="8"/>
    </row>
    <row r="47" spans="1:11" ht="15.75" thickBot="1" x14ac:dyDescent="0.3">
      <c r="A47" s="163" t="s">
        <v>14</v>
      </c>
      <c r="B47" s="164"/>
      <c r="C47" s="164"/>
      <c r="D47" s="164"/>
      <c r="E47" s="165"/>
      <c r="G47" s="163" t="s">
        <v>14</v>
      </c>
      <c r="H47" s="164"/>
      <c r="I47" s="164"/>
      <c r="J47" s="164"/>
      <c r="K47" s="165"/>
    </row>
    <row r="48" spans="1:11" ht="21.75" customHeight="1" x14ac:dyDescent="0.25">
      <c r="A48" s="69" t="s">
        <v>101</v>
      </c>
      <c r="B48" s="69" t="s">
        <v>5</v>
      </c>
      <c r="C48" s="69" t="s">
        <v>100</v>
      </c>
      <c r="D48" s="69" t="s">
        <v>102</v>
      </c>
      <c r="E48" s="69" t="s">
        <v>95</v>
      </c>
      <c r="G48" s="69" t="s">
        <v>101</v>
      </c>
      <c r="H48" s="69" t="s">
        <v>5</v>
      </c>
      <c r="I48" s="69" t="s">
        <v>100</v>
      </c>
      <c r="J48" s="69" t="s">
        <v>102</v>
      </c>
      <c r="K48" s="69" t="s">
        <v>95</v>
      </c>
    </row>
    <row r="49" spans="1:11" ht="15.75" thickBot="1" x14ac:dyDescent="0.3">
      <c r="A49" s="70"/>
      <c r="B49" s="70"/>
      <c r="C49" s="70"/>
      <c r="D49" s="70"/>
      <c r="E49" s="70"/>
      <c r="G49" s="70"/>
      <c r="H49" s="70"/>
      <c r="I49" s="70"/>
      <c r="J49" s="70"/>
      <c r="K49" s="70"/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66" t="s">
        <v>107</v>
      </c>
      <c r="D51" s="167"/>
      <c r="E51" s="168"/>
      <c r="G51" s="6" t="s">
        <v>4</v>
      </c>
      <c r="H51" s="5"/>
      <c r="I51" s="166" t="s">
        <v>107</v>
      </c>
      <c r="J51" s="167"/>
      <c r="K51" s="168"/>
    </row>
    <row r="52" spans="1:11" ht="15" customHeight="1" thickBot="1" x14ac:dyDescent="0.3">
      <c r="A52" s="6"/>
      <c r="B52" s="5"/>
      <c r="C52" s="169"/>
      <c r="D52" s="170"/>
      <c r="E52" s="171"/>
      <c r="G52" s="6"/>
      <c r="H52" s="5"/>
      <c r="I52" s="169"/>
      <c r="J52" s="170"/>
      <c r="K52" s="171"/>
    </row>
    <row r="53" spans="1:11" ht="15" customHeight="1" thickBot="1" x14ac:dyDescent="0.3">
      <c r="A53" s="6"/>
      <c r="B53" s="5"/>
      <c r="C53" s="169" t="s">
        <v>106</v>
      </c>
      <c r="D53" s="170"/>
      <c r="E53" s="171"/>
      <c r="G53" s="6"/>
      <c r="H53" s="5"/>
      <c r="I53" s="169" t="s">
        <v>106</v>
      </c>
      <c r="J53" s="170"/>
      <c r="K53" s="171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72" t="s">
        <v>104</v>
      </c>
      <c r="E57" s="173"/>
      <c r="G57" s="3" t="s">
        <v>0</v>
      </c>
      <c r="H57" s="2" t="s">
        <v>0</v>
      </c>
      <c r="I57" s="1"/>
      <c r="J57" s="172" t="s">
        <v>104</v>
      </c>
      <c r="K57" s="173"/>
    </row>
  </sheetData>
  <mergeCells count="60">
    <mergeCell ref="A1:E2"/>
    <mergeCell ref="G1:K2"/>
    <mergeCell ref="A9:B9"/>
    <mergeCell ref="G9:H9"/>
    <mergeCell ref="A10:B10"/>
    <mergeCell ref="G10:H10"/>
    <mergeCell ref="A11:B11"/>
    <mergeCell ref="G11:H11"/>
    <mergeCell ref="A12:B12"/>
    <mergeCell ref="G12:H12"/>
    <mergeCell ref="A13:B13"/>
    <mergeCell ref="G13:H13"/>
    <mergeCell ref="A14:B14"/>
    <mergeCell ref="G14:H14"/>
    <mergeCell ref="A15:B15"/>
    <mergeCell ref="G15:H15"/>
    <mergeCell ref="A16:B16"/>
    <mergeCell ref="G16:H16"/>
    <mergeCell ref="A17:B17"/>
    <mergeCell ref="G17:H17"/>
    <mergeCell ref="A18:E18"/>
    <mergeCell ref="G18:K18"/>
    <mergeCell ref="C22:E22"/>
    <mergeCell ref="I22:K22"/>
    <mergeCell ref="C23:E23"/>
    <mergeCell ref="I23:K23"/>
    <mergeCell ref="C24:E24"/>
    <mergeCell ref="I24:K24"/>
    <mergeCell ref="D28:E28"/>
    <mergeCell ref="J28:K28"/>
    <mergeCell ref="A30:E31"/>
    <mergeCell ref="G30:K31"/>
    <mergeCell ref="A38:B38"/>
    <mergeCell ref="G38:H38"/>
    <mergeCell ref="A39:B39"/>
    <mergeCell ref="G39:H39"/>
    <mergeCell ref="A40:B40"/>
    <mergeCell ref="G40:H40"/>
    <mergeCell ref="A41:B41"/>
    <mergeCell ref="G41:H41"/>
    <mergeCell ref="A42:B42"/>
    <mergeCell ref="G42:H42"/>
    <mergeCell ref="A43:B43"/>
    <mergeCell ref="G43:H43"/>
    <mergeCell ref="A44:B44"/>
    <mergeCell ref="G44:H44"/>
    <mergeCell ref="A45:B45"/>
    <mergeCell ref="G45:H45"/>
    <mergeCell ref="A46:B46"/>
    <mergeCell ref="G46:H46"/>
    <mergeCell ref="A47:E47"/>
    <mergeCell ref="G47:K47"/>
    <mergeCell ref="C51:E51"/>
    <mergeCell ref="I51:K51"/>
    <mergeCell ref="C52:E52"/>
    <mergeCell ref="I52:K52"/>
    <mergeCell ref="C53:E53"/>
    <mergeCell ref="I53:K53"/>
    <mergeCell ref="D57:E57"/>
    <mergeCell ref="J57:K57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3"/>
  <sheetViews>
    <sheetView workbookViewId="0">
      <selection activeCell="E24" sqref="E24"/>
    </sheetView>
  </sheetViews>
  <sheetFormatPr defaultRowHeight="15" x14ac:dyDescent="0.25"/>
  <cols>
    <col min="1" max="1" width="8" customWidth="1"/>
    <col min="2" max="2" width="26.42578125" customWidth="1"/>
    <col min="3" max="3" width="12.42578125" customWidth="1"/>
    <col min="4" max="4" width="8.7109375" customWidth="1"/>
    <col min="5" max="5" width="9.5703125" customWidth="1"/>
    <col min="6" max="6" width="9.28515625" customWidth="1"/>
    <col min="7" max="7" width="10" bestFit="1" customWidth="1"/>
    <col min="8" max="8" width="10" customWidth="1"/>
    <col min="9" max="10" width="21" customWidth="1"/>
    <col min="11" max="11" width="8" customWidth="1"/>
    <col min="12" max="12" width="11" customWidth="1"/>
    <col min="13" max="13" width="34.42578125" bestFit="1" customWidth="1"/>
    <col min="14" max="14" width="9.42578125" customWidth="1"/>
  </cols>
  <sheetData>
    <row r="1" spans="1:13" x14ac:dyDescent="0.25">
      <c r="A1" t="s">
        <v>84</v>
      </c>
      <c r="B1">
        <v>1</v>
      </c>
    </row>
    <row r="2" spans="1:13" x14ac:dyDescent="0.25">
      <c r="A2" t="s">
        <v>40</v>
      </c>
      <c r="B2" s="43">
        <f>MAX(INVENTORY!A2:A321)</f>
        <v>1</v>
      </c>
    </row>
    <row r="3" spans="1:13" x14ac:dyDescent="0.25">
      <c r="A3" t="s">
        <v>41</v>
      </c>
      <c r="B3">
        <f>ROUNDUP(B2/4,0)</f>
        <v>1</v>
      </c>
    </row>
    <row r="5" spans="1:13" x14ac:dyDescent="0.25">
      <c r="A5" t="s">
        <v>85</v>
      </c>
    </row>
    <row r="6" spans="1:13" x14ac:dyDescent="0.25">
      <c r="A6" t="s">
        <v>86</v>
      </c>
    </row>
    <row r="7" spans="1:13" x14ac:dyDescent="0.25">
      <c r="A7" t="s">
        <v>87</v>
      </c>
    </row>
    <row r="11" spans="1:13" ht="26.25" x14ac:dyDescent="0.25">
      <c r="A11" s="22" t="s">
        <v>17</v>
      </c>
      <c r="B11" s="23" t="s">
        <v>18</v>
      </c>
      <c r="C11" s="26" t="s">
        <v>113</v>
      </c>
      <c r="D11" s="25" t="s">
        <v>20</v>
      </c>
      <c r="E11" s="22" t="s">
        <v>45</v>
      </c>
      <c r="F11" s="22" t="s">
        <v>88</v>
      </c>
      <c r="G11" s="22" t="s">
        <v>89</v>
      </c>
      <c r="H11" s="26" t="s">
        <v>118</v>
      </c>
      <c r="I11" s="75" t="s">
        <v>21</v>
      </c>
      <c r="J11" s="26" t="s">
        <v>22</v>
      </c>
      <c r="K11" s="26" t="s">
        <v>23</v>
      </c>
      <c r="L11" s="78" t="s">
        <v>127</v>
      </c>
      <c r="M11" s="78" t="s">
        <v>152</v>
      </c>
    </row>
    <row r="12" spans="1:13" ht="18.75" x14ac:dyDescent="0.3">
      <c r="A12" s="47" t="s">
        <v>24</v>
      </c>
      <c r="B12" s="48" t="s">
        <v>109</v>
      </c>
      <c r="C12" s="76" t="s">
        <v>114</v>
      </c>
      <c r="D12" s="49" t="s">
        <v>43</v>
      </c>
      <c r="E12" s="47" t="s">
        <v>26</v>
      </c>
      <c r="F12" s="47" t="s">
        <v>26</v>
      </c>
      <c r="G12" s="47" t="s">
        <v>26</v>
      </c>
      <c r="H12" s="50" t="s">
        <v>27</v>
      </c>
      <c r="I12" s="50" t="s">
        <v>28</v>
      </c>
      <c r="J12" s="50" t="s">
        <v>46</v>
      </c>
      <c r="K12" s="50" t="s">
        <v>47</v>
      </c>
      <c r="L12" s="47" t="s">
        <v>149</v>
      </c>
      <c r="M12" s="81" t="s">
        <v>153</v>
      </c>
    </row>
    <row r="13" spans="1:13" ht="18.75" x14ac:dyDescent="0.3">
      <c r="A13" s="47" t="s">
        <v>29</v>
      </c>
      <c r="B13" s="48" t="s">
        <v>110</v>
      </c>
      <c r="C13" s="76" t="s">
        <v>115</v>
      </c>
      <c r="D13" s="49" t="s">
        <v>44</v>
      </c>
      <c r="E13" s="47" t="s">
        <v>31</v>
      </c>
      <c r="F13" s="47" t="s">
        <v>31</v>
      </c>
      <c r="G13" s="47" t="s">
        <v>31</v>
      </c>
      <c r="H13" s="50" t="s">
        <v>32</v>
      </c>
      <c r="I13" s="50" t="s">
        <v>33</v>
      </c>
      <c r="J13" s="50"/>
      <c r="K13" s="50"/>
      <c r="L13" s="47" t="s">
        <v>150</v>
      </c>
      <c r="M13" s="81" t="s">
        <v>154</v>
      </c>
    </row>
    <row r="14" spans="1:13" ht="18.75" x14ac:dyDescent="0.3">
      <c r="A14" s="74" t="s">
        <v>130</v>
      </c>
      <c r="B14" s="48" t="s">
        <v>111</v>
      </c>
      <c r="C14" s="76" t="s">
        <v>116</v>
      </c>
      <c r="D14" s="49" t="s">
        <v>25</v>
      </c>
      <c r="E14" s="47" t="s">
        <v>90</v>
      </c>
      <c r="F14" s="47" t="s">
        <v>90</v>
      </c>
      <c r="G14" s="47" t="s">
        <v>90</v>
      </c>
      <c r="H14" s="50" t="s">
        <v>34</v>
      </c>
      <c r="I14" s="50" t="s">
        <v>35</v>
      </c>
      <c r="J14" s="50"/>
      <c r="K14" s="50"/>
      <c r="L14" s="47" t="s">
        <v>131</v>
      </c>
      <c r="M14" s="81" t="s">
        <v>155</v>
      </c>
    </row>
    <row r="15" spans="1:13" ht="18.75" x14ac:dyDescent="0.3">
      <c r="A15" s="47" t="s">
        <v>132</v>
      </c>
      <c r="B15" s="48" t="s">
        <v>112</v>
      </c>
      <c r="C15" s="76" t="s">
        <v>117</v>
      </c>
      <c r="D15" s="49" t="s">
        <v>30</v>
      </c>
      <c r="E15" s="47"/>
      <c r="F15" s="47"/>
      <c r="G15" s="47"/>
      <c r="H15" s="50" t="s">
        <v>36</v>
      </c>
      <c r="I15" s="50" t="s">
        <v>37</v>
      </c>
      <c r="J15" s="50"/>
      <c r="K15" s="50"/>
      <c r="L15" s="47" t="s">
        <v>133</v>
      </c>
      <c r="M15" s="81" t="s">
        <v>156</v>
      </c>
    </row>
    <row r="16" spans="1:13" ht="18.75" x14ac:dyDescent="0.3">
      <c r="B16" s="48" t="s">
        <v>134</v>
      </c>
      <c r="C16" s="76" t="s">
        <v>135</v>
      </c>
      <c r="D16" s="49" t="s">
        <v>121</v>
      </c>
      <c r="L16" s="47" t="s">
        <v>136</v>
      </c>
      <c r="M16" s="81" t="s">
        <v>157</v>
      </c>
    </row>
    <row r="17" spans="2:13" ht="18.75" x14ac:dyDescent="0.3">
      <c r="B17" s="48" t="s">
        <v>137</v>
      </c>
      <c r="C17" s="76" t="s">
        <v>138</v>
      </c>
      <c r="D17" s="49" t="s">
        <v>122</v>
      </c>
      <c r="L17" s="47" t="s">
        <v>139</v>
      </c>
      <c r="M17" s="81" t="s">
        <v>158</v>
      </c>
    </row>
    <row r="18" spans="2:13" ht="18.75" x14ac:dyDescent="0.3">
      <c r="B18" s="48" t="s">
        <v>140</v>
      </c>
      <c r="C18" s="76" t="s">
        <v>141</v>
      </c>
      <c r="L18" s="47"/>
      <c r="M18" s="81" t="s">
        <v>159</v>
      </c>
    </row>
    <row r="19" spans="2:13" ht="18.75" x14ac:dyDescent="0.3">
      <c r="B19" s="48" t="s">
        <v>142</v>
      </c>
      <c r="C19" s="76" t="s">
        <v>143</v>
      </c>
      <c r="L19" s="47"/>
      <c r="M19" s="81" t="s">
        <v>160</v>
      </c>
    </row>
    <row r="20" spans="2:13" ht="18.75" x14ac:dyDescent="0.25">
      <c r="B20" s="48" t="s">
        <v>144</v>
      </c>
      <c r="C20" s="76" t="s">
        <v>145</v>
      </c>
    </row>
    <row r="21" spans="2:13" ht="18.75" x14ac:dyDescent="0.25">
      <c r="B21" s="48" t="s">
        <v>146</v>
      </c>
      <c r="C21" s="76" t="s">
        <v>147</v>
      </c>
    </row>
    <row r="22" spans="2:13" ht="18.75" x14ac:dyDescent="0.25">
      <c r="B22" s="48" t="s">
        <v>148</v>
      </c>
      <c r="C22" s="76" t="s">
        <v>13</v>
      </c>
    </row>
    <row r="23" spans="2:13" ht="15.75" x14ac:dyDescent="0.25">
      <c r="C23" s="76" t="s">
        <v>120</v>
      </c>
    </row>
  </sheetData>
  <dataValidations count="11">
    <dataValidation type="list" allowBlank="1" showInputMessage="1" sqref="G11:G15" xr:uid="{00000000-0002-0000-0500-000000000000}">
      <formula1>$I$2:$I$4</formula1>
    </dataValidation>
    <dataValidation type="list" allowBlank="1" showInputMessage="1" sqref="F11:F15" xr:uid="{00000000-0002-0000-0500-000001000000}">
      <formula1>$H$2:$H$4</formula1>
    </dataValidation>
    <dataValidation type="list" allowBlank="1" showInputMessage="1" sqref="E11:E15" xr:uid="{00000000-0002-0000-0500-000002000000}">
      <formula1>$G$2:$G$4</formula1>
    </dataValidation>
    <dataValidation type="list" allowBlank="1" showInputMessage="1" sqref="K11:K15" xr:uid="{00000000-0002-0000-0500-000003000000}">
      <formula1>$O$2</formula1>
    </dataValidation>
    <dataValidation type="list" allowBlank="1" showInputMessage="1" sqref="J11:J15" xr:uid="{00000000-0002-0000-0500-000004000000}">
      <formula1>$N$2</formula1>
    </dataValidation>
    <dataValidation type="list" allowBlank="1" showInputMessage="1" sqref="B11:B22" xr:uid="{00000000-0002-0000-0500-000005000000}">
      <formula1>$C$2:$C$5</formula1>
    </dataValidation>
    <dataValidation type="list" errorStyle="information" allowBlank="1" showInputMessage="1" sqref="A11:A15" xr:uid="{00000000-0002-0000-0500-000006000000}">
      <formula1>$B$2:$B$3</formula1>
    </dataValidation>
    <dataValidation type="list" allowBlank="1" showInputMessage="1" sqref="C11:C23" xr:uid="{00000000-0002-0000-0500-000007000000}">
      <formula1>$D$2:$D$5</formula1>
    </dataValidation>
    <dataValidation type="list" allowBlank="1" showInputMessage="1" sqref="D11:D17" xr:uid="{00000000-0002-0000-0500-000008000000}">
      <formula1>$F$2:$F$5</formula1>
    </dataValidation>
    <dataValidation type="list" allowBlank="1" showInputMessage="1" sqref="H11:H15" xr:uid="{00000000-0002-0000-0500-000009000000}">
      <formula1>$L$2:$L$5</formula1>
    </dataValidation>
    <dataValidation type="list" allowBlank="1" showInputMessage="1" sqref="I11:I15" xr:uid="{00000000-0002-0000-0500-00000A000000}">
      <formula1>$M$2:$M$5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Charles Burgess</cp:lastModifiedBy>
  <cp:lastPrinted>2025-10-15T17:10:05Z</cp:lastPrinted>
  <dcterms:created xsi:type="dcterms:W3CDTF">2021-07-30T18:34:22Z</dcterms:created>
  <dcterms:modified xsi:type="dcterms:W3CDTF">2025-10-15T17:13:01Z</dcterms:modified>
</cp:coreProperties>
</file>